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Table1 (2)" sheetId="2" r:id="rId1"/>
  </sheets>
  <definedNames>
    <definedName name="_xlnm._FilterDatabase" localSheetId="0" hidden="1">'Table1 (2)'!$A$1:$K$145</definedName>
    <definedName name="_xlnm.Print_Titles" localSheetId="0">'Table1 (2)'!$3:$3</definedName>
    <definedName name="_xlnm.Print_Area" localSheetId="0">'Table1 (2)'!$A$1:$J$151</definedName>
  </definedNames>
  <calcPr calcId="144525"/>
</workbook>
</file>

<file path=xl/calcChain.xml><?xml version="1.0" encoding="utf-8"?>
<calcChain xmlns="http://schemas.openxmlformats.org/spreadsheetml/2006/main">
  <c r="I23" i="2" l="1"/>
  <c r="I24" i="2"/>
  <c r="H140" i="2" l="1"/>
  <c r="I129" i="2"/>
  <c r="I141" i="2"/>
  <c r="I142" i="2"/>
  <c r="I143" i="2"/>
  <c r="H139" i="2"/>
  <c r="H138" i="2"/>
  <c r="H130" i="2"/>
  <c r="I131" i="2"/>
  <c r="H123" i="2"/>
  <c r="I122" i="2"/>
  <c r="I93" i="2"/>
  <c r="G94" i="2"/>
  <c r="I95" i="2"/>
  <c r="H107" i="2" l="1"/>
  <c r="I106" i="2"/>
  <c r="H74" i="2" l="1"/>
  <c r="I75" i="2"/>
  <c r="I73" i="2"/>
  <c r="I78" i="2"/>
  <c r="G77" i="2"/>
  <c r="I88" i="2"/>
  <c r="H89" i="2"/>
  <c r="I86" i="2"/>
  <c r="H85" i="2"/>
  <c r="H53" i="2" l="1"/>
  <c r="I50" i="2"/>
  <c r="H34" i="2"/>
  <c r="I34" i="2" s="1"/>
  <c r="I32" i="2"/>
  <c r="I27" i="2"/>
  <c r="H28" i="2"/>
  <c r="I28" i="2" s="1"/>
  <c r="H35" i="2"/>
  <c r="I36" i="2"/>
  <c r="I17" i="2" l="1"/>
  <c r="I145" i="2" l="1"/>
  <c r="I144" i="2"/>
  <c r="I140" i="2"/>
  <c r="I139" i="2"/>
  <c r="I138" i="2"/>
  <c r="I137" i="2"/>
  <c r="I136" i="2"/>
  <c r="I135" i="2"/>
  <c r="I134" i="2"/>
  <c r="I133" i="2"/>
  <c r="I132" i="2"/>
  <c r="I130" i="2"/>
  <c r="I128" i="2"/>
  <c r="I127" i="2"/>
  <c r="I126" i="2"/>
  <c r="I125" i="2"/>
  <c r="I124" i="2"/>
  <c r="I123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5" i="2"/>
  <c r="I104" i="2"/>
  <c r="I103" i="2"/>
  <c r="I102" i="2"/>
  <c r="I101" i="2"/>
  <c r="I100" i="2"/>
  <c r="I99" i="2"/>
  <c r="I98" i="2"/>
  <c r="I97" i="2"/>
  <c r="I96" i="2"/>
  <c r="I94" i="2"/>
  <c r="I92" i="2"/>
  <c r="I91" i="2"/>
  <c r="I90" i="2"/>
  <c r="I89" i="2"/>
  <c r="I87" i="2"/>
  <c r="I85" i="2"/>
  <c r="I84" i="2"/>
  <c r="I83" i="2"/>
  <c r="I82" i="2"/>
  <c r="I81" i="2"/>
  <c r="I80" i="2"/>
  <c r="I79" i="2"/>
  <c r="I77" i="2"/>
  <c r="I76" i="2"/>
  <c r="I74" i="2"/>
  <c r="I72" i="2"/>
  <c r="I71" i="2"/>
  <c r="I70" i="2"/>
  <c r="I69" i="2"/>
  <c r="I68" i="2"/>
  <c r="I67" i="2"/>
  <c r="I66" i="2"/>
  <c r="I65" i="2"/>
  <c r="I64" i="2"/>
  <c r="I58" i="2"/>
  <c r="I63" i="2"/>
  <c r="I62" i="2"/>
  <c r="I60" i="2"/>
  <c r="I61" i="2"/>
  <c r="I59" i="2"/>
  <c r="I57" i="2"/>
  <c r="I56" i="2"/>
  <c r="I55" i="2"/>
  <c r="I54" i="2"/>
  <c r="I53" i="2"/>
  <c r="I52" i="2"/>
  <c r="I51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5" i="2"/>
  <c r="I33" i="2"/>
  <c r="I31" i="2"/>
  <c r="I30" i="2"/>
  <c r="I29" i="2"/>
  <c r="I26" i="2"/>
  <c r="I25" i="2"/>
  <c r="I22" i="2"/>
  <c r="I21" i="2"/>
  <c r="I20" i="2"/>
  <c r="I19" i="2"/>
  <c r="I18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<sst xmlns="http://schemas.openxmlformats.org/spreadsheetml/2006/main" count="1011" uniqueCount="201">
  <si>
    <t/>
  </si>
  <si>
    <t>10</t>
  </si>
  <si>
    <t>11</t>
  </si>
  <si>
    <t>12</t>
  </si>
  <si>
    <t>13</t>
  </si>
  <si>
    <t>01</t>
  </si>
  <si>
    <t>03</t>
  </si>
  <si>
    <t>100</t>
  </si>
  <si>
    <t>120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</si>
  <si>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</si>
  <si>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240</t>
  </si>
  <si>
    <t>850</t>
  </si>
  <si>
    <t>02</t>
  </si>
  <si>
    <t>04</t>
  </si>
  <si>
    <t>610</t>
  </si>
  <si>
    <t>620</t>
  </si>
  <si>
    <t>08</t>
  </si>
  <si>
    <t>07</t>
  </si>
  <si>
    <t>05</t>
  </si>
  <si>
    <t>530</t>
  </si>
  <si>
    <t>808</t>
  </si>
  <si>
    <t>06</t>
  </si>
  <si>
    <t>Реализация мероприятий федеральной целевой программы "Развитие водохозяйственного комплекса Российской Федерации в 2012 - 2020 годах" за счет средств бюджета субъекта Российской Федерации</t>
  </si>
  <si>
    <t>08 0 31 R0160</t>
  </si>
  <si>
    <t>520</t>
  </si>
  <si>
    <t>810</t>
  </si>
  <si>
    <t>811</t>
  </si>
  <si>
    <t>09</t>
  </si>
  <si>
    <t>Создание доступной среды для граждан - инвалидов</t>
  </si>
  <si>
    <t>22 0 12 R0270</t>
  </si>
  <si>
    <t>Департамент топливно-энергетического комплекса и жилищно-коммунального хозяйства Брянской области</t>
  </si>
  <si>
    <t>812</t>
  </si>
  <si>
    <t>630</t>
  </si>
  <si>
    <t>Бюджетные инвестиции в объекты капитальных вложений государственной собственности</t>
  </si>
  <si>
    <t>400</t>
  </si>
  <si>
    <t>814</t>
  </si>
  <si>
    <t>Софинансирование объектов капитальных вложений муниципальной собственности</t>
  </si>
  <si>
    <t>Поддержка государственных программ субъектов Российской Федерации  и муниципальных программ формирования современной городской среды</t>
  </si>
  <si>
    <t>12 0 51 R5550</t>
  </si>
  <si>
    <t>Поддержка обустройства мест массового отдыха населения (городских парков)</t>
  </si>
  <si>
    <t>12 0 61 R5600</t>
  </si>
  <si>
    <t>110</t>
  </si>
  <si>
    <t>Среднее профессиональное образование</t>
  </si>
  <si>
    <t>Реализация отдельных мероприятий государственной программы Российской Федерации "Развитие здравоохранения"</t>
  </si>
  <si>
    <t>14 0 16 53820</t>
  </si>
  <si>
    <t>Реализация отдельных мероприятий государственной программы Российской Федерации "Развитие здравоохранения" за счет средств бюджета субъекта Российской Федерации</t>
  </si>
  <si>
    <t>14 0 16 R3820</t>
  </si>
  <si>
    <t>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страхования, за счет средств бюджета субъекта Российской Федерации</t>
  </si>
  <si>
    <t>14 0 16 R4020</t>
  </si>
  <si>
    <t>22 0 11 R0270</t>
  </si>
  <si>
    <t>320</t>
  </si>
  <si>
    <t>Осуществление единовременных выплат медицинским работникам за счет средств бюджета субъекта Российской Федерации</t>
  </si>
  <si>
    <t>14 0 15 R1360</t>
  </si>
  <si>
    <t>310</t>
  </si>
  <si>
    <t>815</t>
  </si>
  <si>
    <t>Поддержка отрасли культуры</t>
  </si>
  <si>
    <t>15 0 21 55190</t>
  </si>
  <si>
    <t>Театры, концертные и другие организации исполнительских искусств</t>
  </si>
  <si>
    <t>15 0 21 10560</t>
  </si>
  <si>
    <t>Поддержка отрасли культуры за счет средств бюджета субъекта Российской Федерации</t>
  </si>
  <si>
    <t>15 0 21 R5190</t>
  </si>
  <si>
    <t>816</t>
  </si>
  <si>
    <t>Создание в общеобразовательных организациях, расположенных в сельской местности, условий для занятий физической культурой и спортом за счет средств бюджета субъекта Российской Федерации</t>
  </si>
  <si>
    <t>16 0 12 R0970</t>
  </si>
  <si>
    <t>Создание новых мест в общеобразовательных организациях</t>
  </si>
  <si>
    <t>20 0 11 R5200</t>
  </si>
  <si>
    <t>Учреждения, обеспечивающие оказание услуг в сфере образования</t>
  </si>
  <si>
    <t>16 0 11 10740</t>
  </si>
  <si>
    <t>Подготовка специалистов в соответствии с государственным планом подготовки управленческих кадров для организаций народного хозяйства</t>
  </si>
  <si>
    <t>16 0 15 R0660</t>
  </si>
  <si>
    <t>Отдельные мероприятия по развитию образования</t>
  </si>
  <si>
    <t>16 0 11 14820</t>
  </si>
  <si>
    <t>817</t>
  </si>
  <si>
    <t>Оказание несвязанной поддержки сельскохозяйственным товаропроизводителям в области растениеводства</t>
  </si>
  <si>
    <t>Содействие достижению целевых показателей реализации региональных программ развития агропромышленного комплекса</t>
  </si>
  <si>
    <t>17 1 11 R5410</t>
  </si>
  <si>
    <t>17 1 11 R5430</t>
  </si>
  <si>
    <t>360</t>
  </si>
  <si>
    <t>Возмещение части процентной ставки по инвестиционным кредитам (займам) в агропромышленном комплексе</t>
  </si>
  <si>
    <t>17 4 41 R5440</t>
  </si>
  <si>
    <t>Возмещение части прямых понесенных затрат на создание и модернизацию объектов агропромышленного комплекса, а также на приобретение техники и оборудования</t>
  </si>
  <si>
    <t>17 4 42 R5450</t>
  </si>
  <si>
    <t>Реализация мероприятий федеральной целевой программы "Развитие мелиорации земель сельскохозяйственного назначения России на 2014 - 2020 годы"</t>
  </si>
  <si>
    <t>17 8 81 R0760</t>
  </si>
  <si>
    <t>Реализация мероприятий федеральной целевой программы "Устойчивое развитие сельских территорий на 2014 - 2017 годы и на период до 2020 года"</t>
  </si>
  <si>
    <t>Устойчивое развитие сельских территорий</t>
  </si>
  <si>
    <t>17 9 94 R0180</t>
  </si>
  <si>
    <t>17 9 95 R0180</t>
  </si>
  <si>
    <t>17 9 96 R0180</t>
  </si>
  <si>
    <t>Департамент финансов Брянской области</t>
  </si>
  <si>
    <t>818</t>
  </si>
  <si>
    <t>870</t>
  </si>
  <si>
    <t>Поддержка реализации мероприятий государственных программ Брянской области</t>
  </si>
  <si>
    <t>70 0 00 10150</t>
  </si>
  <si>
    <t>Департамент строительства и архитектуры Брянской области</t>
  </si>
  <si>
    <t>819</t>
  </si>
  <si>
    <t>17 9 97 50180</t>
  </si>
  <si>
    <t>410</t>
  </si>
  <si>
    <t>17 9 97 R0180</t>
  </si>
  <si>
    <t>40 5 51 11260</t>
  </si>
  <si>
    <t>17 9 91 50180</t>
  </si>
  <si>
    <t>17 9 91 R0180</t>
  </si>
  <si>
    <t>17 9 92 11270</t>
  </si>
  <si>
    <t>17 9 92 50180</t>
  </si>
  <si>
    <t>17 9 92 R0180</t>
  </si>
  <si>
    <t>20 0 11 11270</t>
  </si>
  <si>
    <t>25 0 14 11260</t>
  </si>
  <si>
    <t>821</t>
  </si>
  <si>
    <t>Учреждения, осуществляющие функции и полномочия в сфере социальной и демографической политики</t>
  </si>
  <si>
    <t>21 0 21 10790</t>
  </si>
  <si>
    <t>Стационарные социальные учреждения</t>
  </si>
  <si>
    <t>21 0 21 10810</t>
  </si>
  <si>
    <t>Меры социальной поддержки отдельных категорий граждан Брянской области при уплате взносов на капитальный ремонт общего имущества в многоквартирных домах</t>
  </si>
  <si>
    <t>21 2 51 16980</t>
  </si>
  <si>
    <t>Мероприятия  подпрограммы "Обеспечение жильем молодых семей" федеральной целевой программы "Жилище" на 2015 - 2020 годы</t>
  </si>
  <si>
    <t>21 5 81 R0200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</si>
  <si>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бюджета субъекта Российской Федерации</t>
  </si>
  <si>
    <t>21 0 31 R0820</t>
  </si>
  <si>
    <t>Ежемесячная денежная выплата при рождении (усыновлении) третьего или последующих детей, рожденных (усыновленных) после 31 декабря 2012 года в соответствии с Законом Брянской области от 29 июня 2012 года № 38-З "О внесении изменений в Закон Брянской области "Об охране семьи, материнства, отцовства и детства в Брянской области"</t>
  </si>
  <si>
    <t>21 0 32 R0840</t>
  </si>
  <si>
    <t>Управление имущественных отношений Брянской области</t>
  </si>
  <si>
    <t>824</t>
  </si>
  <si>
    <t>40 7 71 10100</t>
  </si>
  <si>
    <t>825</t>
  </si>
  <si>
    <t>Финансовое обеспечение мероприятий федеральной целевой программы "Развитие физической культуры и спорта в Российской Федерации на 2016 - 2020 годы" за счет средств бюджета субъекта Российской Федерации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</si>
  <si>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</t>
  </si>
  <si>
    <t>25 1 21 50810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</si>
  <si>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 за счет средств бюджета субъекта Российской Федерации</t>
  </si>
  <si>
    <t>25 1 21 R0810</t>
  </si>
  <si>
    <t>830</t>
  </si>
  <si>
    <t>832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</si>
  <si>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 за счет средств бюджета субъекта Российской Федерации</t>
  </si>
  <si>
    <t>32 2 41 R0860</t>
  </si>
  <si>
    <t>Департамент экономического развития Брянской области</t>
  </si>
  <si>
    <t>840</t>
  </si>
  <si>
    <t>Государственная поддержка малого и среднего предпринимательства</t>
  </si>
  <si>
    <t>40 5 51 R0640</t>
  </si>
  <si>
    <t>Государственная поддержка молодежного предпринимательства за счет средств бюджета субъекта Российской Федерации</t>
  </si>
  <si>
    <t>40 5 51 R4450</t>
  </si>
  <si>
    <t>ИТОГО:</t>
  </si>
  <si>
    <t>22011R0270</t>
  </si>
  <si>
    <t>1401654600</t>
  </si>
  <si>
    <t>1401513920</t>
  </si>
  <si>
    <t>15021R5190</t>
  </si>
  <si>
    <t>15021R5580</t>
  </si>
  <si>
    <t>1601114820</t>
  </si>
  <si>
    <t>20011R5200</t>
  </si>
  <si>
    <t>16011R4980</t>
  </si>
  <si>
    <t>7000010160</t>
  </si>
  <si>
    <t>40551R5270</t>
  </si>
  <si>
    <t>25014R4950</t>
  </si>
  <si>
    <t>2103351300</t>
  </si>
  <si>
    <t>2103330090</t>
  </si>
  <si>
    <t>2103351940</t>
  </si>
  <si>
    <t>21251R4620</t>
  </si>
  <si>
    <t>40332R0280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</si>
  <si>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</si>
  <si>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Обеспечение развития и укрепления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</si>
  <si>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Финансовое обеспечение мероприятий федеральной целевой программы развития образования на 2016 - 2020 годы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</si>
  <si>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</si>
  <si>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</si>
  <si>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</si>
  <si>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Социальная поддержка Героев Советского Союза, Героев Российской Федерации и полных кавалеров ордена Славы</t>
  </si>
  <si>
    <t>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</si>
  <si>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Поддержка региональных проектов в сфере информационных технологий</t>
  </si>
  <si>
    <t xml:space="preserve">Наименование </t>
  </si>
  <si>
    <t>Отклонение                              (+/-)</t>
  </si>
  <si>
    <t>Причины отклонений</t>
  </si>
  <si>
    <t>Утверждено законом о бюджете                                         на 2017 год</t>
  </si>
  <si>
    <t>Уточненная бюджетная роспись                                         на 2017 год</t>
  </si>
  <si>
    <t xml:space="preserve">Заместитель Губернатора Брянской области </t>
  </si>
  <si>
    <t>Г.В. Петушкова</t>
  </si>
  <si>
    <t>Исп. Бурштейн Н.Е.</t>
  </si>
  <si>
    <t>тел. 64-42-61</t>
  </si>
  <si>
    <t>КБК</t>
  </si>
  <si>
    <t>Департамент природных ресурсов и экологии Брянской области</t>
  </si>
  <si>
    <t>Департамент внутренней политики Брянской области</t>
  </si>
  <si>
    <t>Департамент здравоохранения Брянской области</t>
  </si>
  <si>
    <t>Департамент сельского хозяйства Брянской области</t>
  </si>
  <si>
    <t>40 5 51 R5270</t>
  </si>
  <si>
    <t>Департамент семьи, социальной и демографической политики Брянской области</t>
  </si>
  <si>
    <t>21 0 33 51300</t>
  </si>
  <si>
    <t>Компенсация отдельным категориям граждан оплаты взноса на капитальный ремонт общего имущества в многоквартирном доме</t>
  </si>
  <si>
    <t>Управление физической культуры и спорта Брянской области</t>
  </si>
  <si>
    <t>Управление государственной службы по труду и занятости населения Брянской области</t>
  </si>
  <si>
    <t>(рублей)</t>
  </si>
  <si>
    <t>082</t>
  </si>
  <si>
    <t>Перераспределение бюджетных ассигнований - в пределах общего объема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(ст. 217 Бюджетного кодекса РФ)</t>
  </si>
  <si>
    <t>Увеличение ассигнований в связи с поступлением средств федерального бюджета (ст.217, 232 Бюджетного кодекса РФ)</t>
  </si>
  <si>
    <t>999</t>
  </si>
  <si>
    <t>Департамент культуры Брянской области</t>
  </si>
  <si>
    <t>Департамент образования и науки Брянской области</t>
  </si>
  <si>
    <t>081</t>
  </si>
  <si>
    <t>050</t>
  </si>
  <si>
    <t>090</t>
  </si>
  <si>
    <t>Перераспределение бюджетных ассигнований в связи с исполнением судебных актов, предусматривающих обращение взыскания на средства областного бюджета в пределах объема бюджетных ассигнований (ст. 217 Бюджетного кодекса РФ)</t>
  </si>
  <si>
    <t>Перераспределение бюджетных ассигнований в связи с уточнением кодов бюджетной классификации расходов в рамках требований казначейского исполнения областного бюджета (абзац 5 п. 1 ст. 9 Закона Брянской области "Об областном бюджете на 2017 год и плановый период 2018 и 2019 годов ")</t>
  </si>
  <si>
    <t>Перераспределение бюджетных ассигнований на увеличение бюджетных ассигнований по отдельным разделам, подразделам, целевым статьям и видам расходов областного бюджета - в пределах общего объема бюджетных ассигнований, предусмотренных главному распорядителю бюджетных средств (ст. 9 Закона о бюджете)</t>
  </si>
  <si>
    <t>Перераспределение бюджетных ассигнований в пределах, предусмотренных главным распорядителям средств областного бюджета, в соответствии с пунктами 16 и 19 Правил формирования, предоставления и распределения субсидий из федерального бюджета бюджетам субъектов Российской Федерации, утвержденных постановлением Правительства Российской Федерации от 30.09.2014 № 999 «О формировании, предоставлении и распределении субсидий из федерального бюджета бюджетам субъектов Российской Федерации» (абзац 11 п. 1 ст. 9 Закона Брянской области "Об областном бюджете на 2017 год и плановый период 2018 и 2019 годов ")</t>
  </si>
  <si>
    <t>Уменьшение ассигнований в связи с сокращением средств федерального бюджета (ст.217, 232 Бюджетного кодекса РФ)</t>
  </si>
  <si>
    <t>Информация об отклонении бюджетных ассигнований, утвержденных сводной бюджетной росписью на 2017 год от назначений, утвержденных Законом Брянской области                                       "Об областном бюджете на 2017 год и на плановый период 2018 и 2019 годов" за 1 квартал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</si>
</sst>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_ ;[Red]\-#,##0.00\ "/>
    <numFmt numFmtId="165" formatCode="#,##0.0"/>
  </numFmts>
  <fonts count="12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8">
    <xf numFmtId="44" fontId="0" fillId="0" borderId="0">
      <alignment vertical="top" wrapText="1"/>
    </xf>
    <xf numFmtId="0" fontId="3" fillId="0" borderId="1">
      <alignment horizontal="center" vertical="center" wrapText="1"/>
    </xf>
    <xf numFmtId="0" fontId="4" fillId="0" borderId="1">
      <alignment vertical="top" wrapText="1"/>
    </xf>
    <xf numFmtId="49" fontId="3" fillId="0" borderId="1">
      <alignment horizontal="center" vertical="top" shrinkToFit="1"/>
    </xf>
    <xf numFmtId="4" fontId="4" fillId="3" borderId="1">
      <alignment horizontal="right" vertical="top" shrinkToFit="1"/>
    </xf>
    <xf numFmtId="0" fontId="4" fillId="0" borderId="1">
      <alignment horizontal="left"/>
    </xf>
    <xf numFmtId="4" fontId="4" fillId="2" borderId="1">
      <alignment horizontal="right" vertical="top" shrinkToFit="1"/>
    </xf>
    <xf numFmtId="0" fontId="5" fillId="5" borderId="0"/>
  </cellStyleXfs>
  <cellXfs count="134">
    <xf numFmtId="44" fontId="0" fillId="0" borderId="0" xfId="0" applyNumberFormat="1" applyFont="1" applyFill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vertical="top" wrapText="1"/>
    </xf>
    <xf numFmtId="0" fontId="1" fillId="0" borderId="0" xfId="7" applyFont="1" applyFill="1" applyAlignment="1">
      <alignment vertical="center" wrapText="1"/>
    </xf>
    <xf numFmtId="44" fontId="9" fillId="0" borderId="0" xfId="0" applyFont="1" applyAlignment="1"/>
    <xf numFmtId="44" fontId="0" fillId="0" borderId="0" xfId="0" applyAlignment="1"/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44" fontId="0" fillId="0" borderId="0" xfId="0" applyNumberFormat="1" applyFont="1" applyFill="1" applyAlignment="1">
      <alignment horizontal="right" vertical="top" wrapText="1"/>
    </xf>
    <xf numFmtId="0" fontId="1" fillId="0" borderId="9" xfId="0" applyNumberFormat="1" applyFont="1" applyFill="1" applyBorder="1" applyAlignment="1">
      <alignment horizontal="right" vertical="top" wrapText="1"/>
    </xf>
    <xf numFmtId="0" fontId="1" fillId="0" borderId="13" xfId="0" applyNumberFormat="1" applyFont="1" applyFill="1" applyBorder="1" applyAlignment="1">
      <alignment horizontal="right" vertical="center" wrapText="1"/>
    </xf>
    <xf numFmtId="0" fontId="1" fillId="0" borderId="17" xfId="0" applyNumberFormat="1" applyFont="1" applyFill="1" applyBorder="1" applyAlignment="1">
      <alignment horizontal="right" vertical="center" wrapText="1"/>
    </xf>
    <xf numFmtId="44" fontId="0" fillId="0" borderId="0" xfId="0" applyNumberFormat="1" applyFont="1" applyFill="1" applyAlignment="1">
      <alignment horizontal="left" vertical="top" wrapText="1"/>
    </xf>
    <xf numFmtId="0" fontId="1" fillId="0" borderId="9" xfId="0" applyNumberFormat="1" applyFont="1" applyFill="1" applyBorder="1" applyAlignment="1">
      <alignment horizontal="left" vertical="top" wrapText="1"/>
    </xf>
    <xf numFmtId="0" fontId="1" fillId="0" borderId="13" xfId="0" applyNumberFormat="1" applyFont="1" applyFill="1" applyBorder="1" applyAlignment="1">
      <alignment horizontal="left" vertical="center" wrapText="1"/>
    </xf>
    <xf numFmtId="0" fontId="1" fillId="0" borderId="17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9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right" vertical="center" wrapText="1"/>
    </xf>
    <xf numFmtId="0" fontId="2" fillId="0" borderId="20" xfId="0" applyNumberFormat="1" applyFont="1" applyFill="1" applyBorder="1" applyAlignment="1">
      <alignment horizontal="left" vertical="center" wrapText="1"/>
    </xf>
    <xf numFmtId="0" fontId="2" fillId="0" borderId="20" xfId="0" applyNumberFormat="1" applyFont="1" applyFill="1" applyBorder="1" applyAlignment="1">
      <alignment vertical="top" wrapText="1"/>
    </xf>
    <xf numFmtId="0" fontId="2" fillId="0" borderId="11" xfId="0" applyNumberFormat="1" applyFont="1" applyFill="1" applyBorder="1" applyAlignment="1">
      <alignment horizontal="center" vertical="top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2" fillId="0" borderId="21" xfId="0" applyNumberFormat="1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righ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vertical="top" wrapText="1"/>
    </xf>
    <xf numFmtId="0" fontId="2" fillId="0" borderId="24" xfId="0" applyNumberFormat="1" applyFont="1" applyFill="1" applyBorder="1" applyAlignment="1">
      <alignment horizontal="center" vertical="top" wrapText="1"/>
    </xf>
    <xf numFmtId="4" fontId="2" fillId="0" borderId="21" xfId="0" applyNumberFormat="1" applyFont="1" applyFill="1" applyBorder="1" applyAlignment="1">
      <alignment horizontal="right" vertical="center" wrapText="1"/>
    </xf>
    <xf numFmtId="0" fontId="1" fillId="0" borderId="25" xfId="0" applyNumberFormat="1" applyFont="1" applyFill="1" applyBorder="1" applyAlignment="1">
      <alignment horizontal="left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Fill="1" applyBorder="1" applyAlignment="1">
      <alignment horizontal="right" vertical="center" wrapText="1"/>
    </xf>
    <xf numFmtId="0" fontId="1" fillId="0" borderId="27" xfId="0" applyNumberFormat="1" applyFont="1" applyFill="1" applyBorder="1" applyAlignment="1">
      <alignment horizontal="left" vertical="center" wrapText="1"/>
    </xf>
    <xf numFmtId="0" fontId="1" fillId="0" borderId="27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4" fontId="1" fillId="0" borderId="25" xfId="0" applyNumberFormat="1" applyFont="1" applyFill="1" applyBorder="1" applyAlignment="1">
      <alignment horizontal="right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right" vertical="center" wrapText="1"/>
    </xf>
    <xf numFmtId="0" fontId="1" fillId="0" borderId="14" xfId="0" applyNumberFormat="1" applyFont="1" applyFill="1" applyBorder="1" applyAlignment="1">
      <alignment horizontal="left" vertical="center" wrapText="1"/>
    </xf>
    <xf numFmtId="49" fontId="1" fillId="0" borderId="0" xfId="7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vertical="top" wrapText="1"/>
    </xf>
    <xf numFmtId="49" fontId="9" fillId="0" borderId="0" xfId="0" applyNumberFormat="1" applyFont="1" applyAlignment="1"/>
    <xf numFmtId="49" fontId="0" fillId="0" borderId="0" xfId="0" applyNumberFormat="1" applyAlignment="1"/>
    <xf numFmtId="49" fontId="6" fillId="0" borderId="0" xfId="0" applyNumberFormat="1" applyFont="1" applyFill="1" applyAlignment="1">
      <alignment vertical="top" wrapText="1"/>
    </xf>
    <xf numFmtId="4" fontId="1" fillId="0" borderId="25" xfId="0" applyNumberFormat="1" applyFont="1" applyFill="1" applyBorder="1" applyAlignment="1">
      <alignment horizontal="left" vertical="center" wrapText="1"/>
    </xf>
    <xf numFmtId="49" fontId="6" fillId="4" borderId="0" xfId="0" applyNumberFormat="1" applyFont="1" applyFill="1" applyAlignment="1">
      <alignment vertical="top" wrapText="1"/>
    </xf>
    <xf numFmtId="0" fontId="1" fillId="0" borderId="3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" fontId="2" fillId="0" borderId="21" xfId="0" applyNumberFormat="1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left" vertical="center" wrapText="1"/>
    </xf>
    <xf numFmtId="44" fontId="1" fillId="0" borderId="0" xfId="0" applyNumberFormat="1" applyFont="1" applyFill="1" applyAlignment="1">
      <alignment horizontal="left" vertical="top" wrapText="1"/>
    </xf>
    <xf numFmtId="4" fontId="2" fillId="0" borderId="4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164" fontId="0" fillId="0" borderId="0" xfId="0" applyNumberFormat="1" applyFont="1" applyFill="1" applyAlignment="1">
      <alignment horizontal="left" vertical="top" wrapText="1"/>
    </xf>
    <xf numFmtId="4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right" vertical="center" wrapText="1"/>
    </xf>
    <xf numFmtId="0" fontId="1" fillId="0" borderId="12" xfId="7" applyFont="1" applyFill="1" applyBorder="1" applyAlignment="1">
      <alignment horizontal="center" vertical="center" wrapText="1"/>
    </xf>
    <xf numFmtId="165" fontId="7" fillId="0" borderId="12" xfId="0" applyNumberFormat="1" applyFont="1" applyFill="1" applyBorder="1" applyAlignment="1">
      <alignment horizontal="center" vertical="center" wrapText="1"/>
    </xf>
    <xf numFmtId="44" fontId="7" fillId="0" borderId="12" xfId="0" applyFont="1" applyFill="1" applyBorder="1" applyAlignment="1">
      <alignment horizontal="left" vertical="center" wrapText="1"/>
    </xf>
    <xf numFmtId="44" fontId="8" fillId="0" borderId="0" xfId="0" applyFont="1" applyFill="1" applyAlignment="1">
      <alignment vertical="center"/>
    </xf>
    <xf numFmtId="44" fontId="8" fillId="0" borderId="0" xfId="0" applyFont="1" applyFill="1" applyBorder="1" applyAlignment="1">
      <alignment horizontal="center"/>
    </xf>
    <xf numFmtId="44" fontId="8" fillId="0" borderId="0" xfId="0" applyFont="1" applyFill="1" applyAlignment="1">
      <alignment horizontal="right"/>
    </xf>
    <xf numFmtId="165" fontId="8" fillId="0" borderId="0" xfId="0" applyNumberFormat="1" applyFont="1" applyFill="1" applyAlignment="1">
      <alignment horizontal="left"/>
    </xf>
    <xf numFmtId="165" fontId="8" fillId="0" borderId="0" xfId="0" applyNumberFormat="1" applyFont="1" applyFill="1" applyAlignment="1">
      <alignment horizontal="center"/>
    </xf>
    <xf numFmtId="44" fontId="8" fillId="0" borderId="0" xfId="0" applyFont="1" applyFill="1" applyAlignment="1">
      <alignment horizontal="center"/>
    </xf>
    <xf numFmtId="44" fontId="9" fillId="0" borderId="0" xfId="0" applyFont="1" applyFill="1" applyAlignment="1"/>
    <xf numFmtId="44" fontId="8" fillId="0" borderId="0" xfId="0" applyFont="1" applyFill="1" applyAlignment="1">
      <alignment horizontal="left"/>
    </xf>
    <xf numFmtId="44" fontId="10" fillId="0" borderId="0" xfId="0" applyFont="1" applyFill="1" applyAlignment="1">
      <alignment vertical="center"/>
    </xf>
    <xf numFmtId="44" fontId="10" fillId="0" borderId="0" xfId="0" applyFont="1" applyFill="1" applyAlignment="1">
      <alignment horizontal="center"/>
    </xf>
    <xf numFmtId="44" fontId="10" fillId="0" borderId="0" xfId="0" applyFont="1" applyFill="1" applyAlignment="1">
      <alignment horizontal="right"/>
    </xf>
    <xf numFmtId="165" fontId="10" fillId="0" borderId="0" xfId="0" applyNumberFormat="1" applyFont="1" applyFill="1" applyAlignment="1">
      <alignment horizontal="left"/>
    </xf>
    <xf numFmtId="165" fontId="10" fillId="0" borderId="0" xfId="0" applyNumberFormat="1" applyFont="1" applyFill="1" applyAlignment="1">
      <alignment horizontal="center"/>
    </xf>
    <xf numFmtId="44" fontId="10" fillId="0" borderId="0" xfId="0" applyFont="1" applyFill="1" applyAlignment="1"/>
    <xf numFmtId="44" fontId="0" fillId="0" borderId="0" xfId="0" applyFill="1" applyAlignment="1"/>
    <xf numFmtId="44" fontId="0" fillId="0" borderId="0" xfId="0" applyFill="1" applyAlignment="1">
      <alignment horizontal="left"/>
    </xf>
    <xf numFmtId="4" fontId="11" fillId="0" borderId="3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1" fillId="0" borderId="29" xfId="0" applyNumberFormat="1" applyFont="1" applyFill="1" applyBorder="1" applyAlignment="1">
      <alignment vertical="center" wrapText="1"/>
    </xf>
    <xf numFmtId="0" fontId="1" fillId="0" borderId="3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4" fontId="1" fillId="0" borderId="29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>
      <alignment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right" vertical="center" wrapText="1"/>
    </xf>
    <xf numFmtId="0" fontId="1" fillId="0" borderId="20" xfId="0" applyNumberFormat="1" applyFont="1" applyFill="1" applyBorder="1" applyAlignment="1">
      <alignment horizontal="left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36" xfId="0" applyNumberFormat="1" applyFont="1" applyFill="1" applyBorder="1" applyAlignment="1">
      <alignment vertical="center" wrapText="1"/>
    </xf>
    <xf numFmtId="0" fontId="1" fillId="0" borderId="37" xfId="0" applyNumberFormat="1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29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left" vertical="center" wrapText="1"/>
    </xf>
    <xf numFmtId="4" fontId="1" fillId="0" borderId="29" xfId="0" applyNumberFormat="1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left" vertical="center" wrapText="1"/>
    </xf>
    <xf numFmtId="4" fontId="11" fillId="0" borderId="29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left" vertical="center" wrapText="1"/>
    </xf>
    <xf numFmtId="4" fontId="1" fillId="0" borderId="32" xfId="0" applyNumberFormat="1" applyFont="1" applyFill="1" applyBorder="1" applyAlignment="1">
      <alignment horizontal="left" vertical="center" wrapText="1"/>
    </xf>
    <xf numFmtId="4" fontId="1" fillId="0" borderId="31" xfId="0" applyNumberFormat="1" applyFont="1" applyFill="1" applyBorder="1" applyAlignment="1">
      <alignment horizontal="left" vertical="center" wrapText="1"/>
    </xf>
    <xf numFmtId="0" fontId="1" fillId="0" borderId="12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0" fontId="2" fillId="0" borderId="1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1" fillId="0" borderId="6" xfId="7" applyFont="1" applyFill="1" applyBorder="1" applyAlignment="1">
      <alignment horizontal="center" vertical="center" wrapText="1"/>
    </xf>
    <xf numFmtId="0" fontId="1" fillId="0" borderId="7" xfId="7" applyFont="1" applyFill="1" applyBorder="1" applyAlignment="1">
      <alignment horizontal="center" vertical="center" wrapText="1"/>
    </xf>
    <xf numFmtId="0" fontId="1" fillId="0" borderId="8" xfId="7" applyFont="1" applyFill="1" applyBorder="1" applyAlignment="1">
      <alignment horizontal="center" vertical="center" wrapText="1"/>
    </xf>
    <xf numFmtId="0" fontId="1" fillId="0" borderId="31" xfId="0" applyNumberFormat="1" applyFont="1" applyFill="1" applyBorder="1" applyAlignment="1">
      <alignment horizontal="left" vertical="center" wrapText="1"/>
    </xf>
  </cellXfs>
  <cellStyles count="8">
    <cellStyle name="xl28" xfId="1"/>
    <cellStyle name="xl31" xfId="3"/>
    <cellStyle name="xl35" xfId="5"/>
    <cellStyle name="xl36" xfId="6"/>
    <cellStyle name="xl40" xfId="2"/>
    <cellStyle name="xl41" xfId="4"/>
    <cellStyle name="Обычный" xfId="0" builtinId="0"/>
    <cellStyle name="Обычн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tabSelected="1" view="pageBreakPreview" zoomScale="90" zoomScaleNormal="90" zoomScaleSheetLayoutView="90" workbookViewId="0">
      <pane xSplit="6" ySplit="3" topLeftCell="G4" activePane="bottomRight" state="frozen"/>
      <selection pane="topRight" activeCell="G1" sqref="G1"/>
      <selection pane="bottomLeft" activeCell="A7" sqref="A7"/>
      <selection pane="bottomRight" sqref="A1:J1"/>
    </sheetView>
  </sheetViews>
  <sheetFormatPr defaultRowHeight="12.75" x14ac:dyDescent="0.2"/>
  <cols>
    <col min="1" max="1" width="48.6640625" customWidth="1"/>
    <col min="2" max="2" width="6.5" customWidth="1"/>
    <col min="3" max="3" width="4.5" style="22" customWidth="1"/>
    <col min="4" max="4" width="4.5" style="26" customWidth="1"/>
    <col min="5" max="5" width="17" customWidth="1"/>
    <col min="6" max="6" width="5.83203125" style="30" customWidth="1"/>
    <col min="7" max="8" width="21.6640625" bestFit="1" customWidth="1"/>
    <col min="9" max="9" width="23.1640625" bestFit="1" customWidth="1"/>
    <col min="10" max="10" width="57.1640625" style="71" customWidth="1"/>
    <col min="11" max="11" width="6" style="57" hidden="1" customWidth="1"/>
    <col min="12" max="12" width="4.6640625" hidden="1" customWidth="1"/>
  </cols>
  <sheetData>
    <row r="1" spans="1:12" ht="36.75" customHeight="1" x14ac:dyDescent="0.2">
      <c r="A1" s="126" t="s">
        <v>200</v>
      </c>
      <c r="B1" s="126"/>
      <c r="C1" s="126"/>
      <c r="D1" s="126"/>
      <c r="E1" s="126"/>
      <c r="F1" s="126"/>
      <c r="G1" s="126"/>
      <c r="H1" s="126"/>
      <c r="I1" s="126"/>
      <c r="J1" s="126"/>
      <c r="K1" s="56"/>
    </row>
    <row r="2" spans="1:12" ht="15.75" x14ac:dyDescent="0.2">
      <c r="A2" s="11"/>
      <c r="B2" s="11"/>
      <c r="C2" s="23"/>
      <c r="D2" s="27"/>
      <c r="E2" s="11"/>
      <c r="F2" s="31"/>
      <c r="G2" s="11"/>
      <c r="I2" s="12"/>
      <c r="J2" s="68" t="s">
        <v>185</v>
      </c>
      <c r="K2" s="56"/>
    </row>
    <row r="3" spans="1:12" ht="44.25" customHeight="1" thickBot="1" x14ac:dyDescent="0.25">
      <c r="A3" s="75" t="s">
        <v>165</v>
      </c>
      <c r="B3" s="130" t="s">
        <v>174</v>
      </c>
      <c r="C3" s="131"/>
      <c r="D3" s="131"/>
      <c r="E3" s="131"/>
      <c r="F3" s="132"/>
      <c r="G3" s="76" t="s">
        <v>168</v>
      </c>
      <c r="H3" s="76" t="s">
        <v>169</v>
      </c>
      <c r="I3" s="76" t="s">
        <v>166</v>
      </c>
      <c r="J3" s="77" t="s">
        <v>167</v>
      </c>
    </row>
    <row r="4" spans="1:12" ht="32.25" thickTop="1" x14ac:dyDescent="0.2">
      <c r="A4" s="39" t="s">
        <v>175</v>
      </c>
      <c r="B4" s="40" t="s">
        <v>20</v>
      </c>
      <c r="C4" s="41" t="s">
        <v>0</v>
      </c>
      <c r="D4" s="42" t="s">
        <v>0</v>
      </c>
      <c r="E4" s="43" t="s">
        <v>0</v>
      </c>
      <c r="F4" s="44" t="s">
        <v>0</v>
      </c>
      <c r="G4" s="45">
        <v>53221166</v>
      </c>
      <c r="H4" s="45">
        <v>57579966</v>
      </c>
      <c r="I4" s="45">
        <f t="shared" ref="I4:I5" si="0">H4-G4</f>
        <v>4358800</v>
      </c>
      <c r="J4" s="66"/>
    </row>
    <row r="5" spans="1:12" ht="95.25" thickBot="1" x14ac:dyDescent="0.25">
      <c r="A5" s="46" t="s">
        <v>22</v>
      </c>
      <c r="B5" s="47" t="s">
        <v>20</v>
      </c>
      <c r="C5" s="48" t="s">
        <v>13</v>
      </c>
      <c r="D5" s="49" t="s">
        <v>21</v>
      </c>
      <c r="E5" s="50" t="s">
        <v>23</v>
      </c>
      <c r="F5" s="51" t="s">
        <v>24</v>
      </c>
      <c r="G5" s="52">
        <v>525200</v>
      </c>
      <c r="H5" s="52">
        <v>4884000</v>
      </c>
      <c r="I5" s="52">
        <f t="shared" si="0"/>
        <v>4358800</v>
      </c>
      <c r="J5" s="61" t="s">
        <v>188</v>
      </c>
      <c r="K5" s="57">
        <v>100</v>
      </c>
    </row>
    <row r="6" spans="1:12" ht="32.25" thickTop="1" x14ac:dyDescent="0.2">
      <c r="A6" s="39" t="s">
        <v>176</v>
      </c>
      <c r="B6" s="40" t="s">
        <v>26</v>
      </c>
      <c r="C6" s="41" t="s">
        <v>0</v>
      </c>
      <c r="D6" s="42" t="s">
        <v>0</v>
      </c>
      <c r="E6" s="43" t="s">
        <v>0</v>
      </c>
      <c r="F6" s="44" t="s">
        <v>0</v>
      </c>
      <c r="G6" s="45">
        <v>101534552</v>
      </c>
      <c r="H6" s="45">
        <v>102034552</v>
      </c>
      <c r="I6" s="45">
        <f t="shared" ref="I6:I8" si="1">H6-G6</f>
        <v>500000</v>
      </c>
      <c r="J6" s="66"/>
    </row>
    <row r="7" spans="1:12" ht="48" thickBot="1" x14ac:dyDescent="0.25">
      <c r="A7" s="46" t="s">
        <v>28</v>
      </c>
      <c r="B7" s="47" t="s">
        <v>26</v>
      </c>
      <c r="C7" s="48" t="s">
        <v>3</v>
      </c>
      <c r="D7" s="49" t="s">
        <v>5</v>
      </c>
      <c r="E7" s="50" t="s">
        <v>29</v>
      </c>
      <c r="F7" s="51" t="s">
        <v>15</v>
      </c>
      <c r="G7" s="52">
        <v>1050000</v>
      </c>
      <c r="H7" s="52">
        <v>1550000</v>
      </c>
      <c r="I7" s="52">
        <f t="shared" si="1"/>
        <v>500000</v>
      </c>
      <c r="J7" s="61" t="s">
        <v>188</v>
      </c>
      <c r="K7" s="60" t="s">
        <v>7</v>
      </c>
    </row>
    <row r="8" spans="1:12" ht="63.75" thickTop="1" x14ac:dyDescent="0.2">
      <c r="A8" s="39" t="s">
        <v>30</v>
      </c>
      <c r="B8" s="40" t="s">
        <v>31</v>
      </c>
      <c r="C8" s="41" t="s">
        <v>0</v>
      </c>
      <c r="D8" s="42" t="s">
        <v>0</v>
      </c>
      <c r="E8" s="43" t="s">
        <v>0</v>
      </c>
      <c r="F8" s="44" t="s">
        <v>0</v>
      </c>
      <c r="G8" s="45">
        <v>579204085.51999998</v>
      </c>
      <c r="H8" s="45">
        <v>593723104.27999997</v>
      </c>
      <c r="I8" s="45">
        <f t="shared" si="1"/>
        <v>14519018.75999999</v>
      </c>
      <c r="J8" s="66"/>
    </row>
    <row r="9" spans="1:12" ht="64.5" customHeight="1" x14ac:dyDescent="0.2">
      <c r="A9" s="3" t="s">
        <v>37</v>
      </c>
      <c r="B9" s="10" t="s">
        <v>31</v>
      </c>
      <c r="C9" s="24" t="s">
        <v>18</v>
      </c>
      <c r="D9" s="28" t="s">
        <v>6</v>
      </c>
      <c r="E9" s="15" t="s">
        <v>38</v>
      </c>
      <c r="F9" s="16" t="s">
        <v>24</v>
      </c>
      <c r="G9" s="2">
        <v>269868314.61000001</v>
      </c>
      <c r="H9" s="2">
        <v>284071910.11000001</v>
      </c>
      <c r="I9" s="2">
        <f t="shared" ref="I9:I11" si="2">H9-G9</f>
        <v>14203595.5</v>
      </c>
      <c r="J9" s="115" t="s">
        <v>187</v>
      </c>
      <c r="K9" s="60" t="s">
        <v>186</v>
      </c>
    </row>
    <row r="10" spans="1:12" ht="48" thickBot="1" x14ac:dyDescent="0.25">
      <c r="A10" s="46" t="s">
        <v>39</v>
      </c>
      <c r="B10" s="47" t="s">
        <v>31</v>
      </c>
      <c r="C10" s="48" t="s">
        <v>18</v>
      </c>
      <c r="D10" s="49" t="s">
        <v>18</v>
      </c>
      <c r="E10" s="50" t="s">
        <v>40</v>
      </c>
      <c r="F10" s="51" t="s">
        <v>24</v>
      </c>
      <c r="G10" s="52">
        <v>5993041.9100000001</v>
      </c>
      <c r="H10" s="52">
        <v>6308465.1699999999</v>
      </c>
      <c r="I10" s="52">
        <f t="shared" si="2"/>
        <v>315423.25999999978</v>
      </c>
      <c r="J10" s="124"/>
      <c r="K10" s="60" t="s">
        <v>186</v>
      </c>
    </row>
    <row r="11" spans="1:12" ht="32.25" thickTop="1" x14ac:dyDescent="0.2">
      <c r="A11" s="39" t="s">
        <v>177</v>
      </c>
      <c r="B11" s="40" t="s">
        <v>35</v>
      </c>
      <c r="C11" s="41" t="s">
        <v>0</v>
      </c>
      <c r="D11" s="42" t="s">
        <v>0</v>
      </c>
      <c r="E11" s="43" t="s">
        <v>0</v>
      </c>
      <c r="F11" s="44" t="s">
        <v>0</v>
      </c>
      <c r="G11" s="45">
        <v>6506154770.8999996</v>
      </c>
      <c r="H11" s="45">
        <v>6723830270.8999996</v>
      </c>
      <c r="I11" s="45">
        <f t="shared" si="2"/>
        <v>217675500</v>
      </c>
      <c r="J11" s="66"/>
    </row>
    <row r="12" spans="1:12" ht="63" x14ac:dyDescent="0.2">
      <c r="A12" s="3" t="s">
        <v>43</v>
      </c>
      <c r="B12" s="10" t="s">
        <v>35</v>
      </c>
      <c r="C12" s="24" t="s">
        <v>27</v>
      </c>
      <c r="D12" s="28" t="s">
        <v>5</v>
      </c>
      <c r="E12" s="15" t="s">
        <v>44</v>
      </c>
      <c r="F12" s="16" t="s">
        <v>14</v>
      </c>
      <c r="G12" s="2">
        <v>7221400</v>
      </c>
      <c r="H12" s="2">
        <v>0</v>
      </c>
      <c r="I12" s="2">
        <f t="shared" ref="I12:I20" si="3">H12-G12</f>
        <v>-7221400</v>
      </c>
      <c r="J12" s="115" t="s">
        <v>196</v>
      </c>
      <c r="K12" s="62" t="s">
        <v>189</v>
      </c>
      <c r="L12" s="60" t="s">
        <v>192</v>
      </c>
    </row>
    <row r="13" spans="1:12" ht="94.5" x14ac:dyDescent="0.2">
      <c r="A13" s="3" t="s">
        <v>45</v>
      </c>
      <c r="B13" s="10" t="s">
        <v>35</v>
      </c>
      <c r="C13" s="24" t="s">
        <v>27</v>
      </c>
      <c r="D13" s="28" t="s">
        <v>5</v>
      </c>
      <c r="E13" s="15" t="s">
        <v>46</v>
      </c>
      <c r="F13" s="16" t="s">
        <v>14</v>
      </c>
      <c r="G13" s="2">
        <v>12000000</v>
      </c>
      <c r="H13" s="2">
        <v>19221400</v>
      </c>
      <c r="I13" s="2">
        <f t="shared" si="3"/>
        <v>7221400</v>
      </c>
      <c r="J13" s="117"/>
      <c r="K13" s="62" t="s">
        <v>189</v>
      </c>
      <c r="L13" s="60" t="s">
        <v>192</v>
      </c>
    </row>
    <row r="14" spans="1:12" ht="110.25" x14ac:dyDescent="0.2">
      <c r="A14" s="3" t="s">
        <v>47</v>
      </c>
      <c r="B14" s="10" t="s">
        <v>35</v>
      </c>
      <c r="C14" s="24" t="s">
        <v>27</v>
      </c>
      <c r="D14" s="28" t="s">
        <v>5</v>
      </c>
      <c r="E14" s="15" t="s">
        <v>48</v>
      </c>
      <c r="F14" s="16" t="s">
        <v>15</v>
      </c>
      <c r="G14" s="2">
        <v>20000000</v>
      </c>
      <c r="H14" s="2">
        <v>26252700</v>
      </c>
      <c r="I14" s="2">
        <f t="shared" si="3"/>
        <v>6252700</v>
      </c>
      <c r="J14" s="65" t="s">
        <v>188</v>
      </c>
      <c r="K14" s="60" t="s">
        <v>7</v>
      </c>
    </row>
    <row r="15" spans="1:12" ht="47.25" x14ac:dyDescent="0.2">
      <c r="A15" s="3" t="s">
        <v>28</v>
      </c>
      <c r="B15" s="10" t="s">
        <v>35</v>
      </c>
      <c r="C15" s="24" t="s">
        <v>27</v>
      </c>
      <c r="D15" s="28" t="s">
        <v>5</v>
      </c>
      <c r="E15" s="15" t="s">
        <v>49</v>
      </c>
      <c r="F15" s="16" t="s">
        <v>15</v>
      </c>
      <c r="G15" s="2">
        <v>3600000</v>
      </c>
      <c r="H15" s="2">
        <v>5900000</v>
      </c>
      <c r="I15" s="2">
        <f t="shared" si="3"/>
        <v>2300000</v>
      </c>
      <c r="J15" s="65" t="s">
        <v>188</v>
      </c>
      <c r="K15" s="60" t="s">
        <v>7</v>
      </c>
    </row>
    <row r="16" spans="1:12" ht="110.25" x14ac:dyDescent="0.2">
      <c r="A16" s="3" t="s">
        <v>43</v>
      </c>
      <c r="B16" s="10" t="s">
        <v>35</v>
      </c>
      <c r="C16" s="24" t="s">
        <v>27</v>
      </c>
      <c r="D16" s="28" t="s">
        <v>12</v>
      </c>
      <c r="E16" s="15" t="s">
        <v>44</v>
      </c>
      <c r="F16" s="16" t="s">
        <v>14</v>
      </c>
      <c r="G16" s="2">
        <v>9285000</v>
      </c>
      <c r="H16" s="2">
        <v>0</v>
      </c>
      <c r="I16" s="2">
        <f t="shared" si="3"/>
        <v>-9285000</v>
      </c>
      <c r="J16" s="65" t="s">
        <v>196</v>
      </c>
      <c r="K16" s="62">
        <v>999</v>
      </c>
      <c r="L16" s="60" t="s">
        <v>192</v>
      </c>
    </row>
    <row r="17" spans="1:12" ht="55.5" customHeight="1" x14ac:dyDescent="0.2">
      <c r="A17" s="3" t="s">
        <v>43</v>
      </c>
      <c r="B17" s="10" t="s">
        <v>35</v>
      </c>
      <c r="C17" s="24" t="s">
        <v>27</v>
      </c>
      <c r="D17" s="28" t="s">
        <v>12</v>
      </c>
      <c r="E17" s="15" t="s">
        <v>44</v>
      </c>
      <c r="F17" s="16" t="s">
        <v>14</v>
      </c>
      <c r="G17" s="2">
        <v>539300</v>
      </c>
      <c r="H17" s="2">
        <v>0</v>
      </c>
      <c r="I17" s="2">
        <f t="shared" si="3"/>
        <v>-539300</v>
      </c>
      <c r="J17" s="64" t="s">
        <v>199</v>
      </c>
      <c r="K17" s="60" t="s">
        <v>7</v>
      </c>
    </row>
    <row r="18" spans="1:12" ht="75.75" customHeight="1" x14ac:dyDescent="0.2">
      <c r="A18" s="121" t="s">
        <v>156</v>
      </c>
      <c r="B18" s="10" t="s">
        <v>35</v>
      </c>
      <c r="C18" s="24" t="s">
        <v>27</v>
      </c>
      <c r="D18" s="28" t="s">
        <v>12</v>
      </c>
      <c r="E18" s="15" t="s">
        <v>141</v>
      </c>
      <c r="F18" s="16" t="s">
        <v>10</v>
      </c>
      <c r="G18" s="2">
        <v>0</v>
      </c>
      <c r="H18" s="2">
        <v>20966200</v>
      </c>
      <c r="I18" s="2">
        <f t="shared" si="3"/>
        <v>20966200</v>
      </c>
      <c r="J18" s="115" t="s">
        <v>188</v>
      </c>
      <c r="K18" s="60" t="s">
        <v>7</v>
      </c>
    </row>
    <row r="19" spans="1:12" ht="66" customHeight="1" x14ac:dyDescent="0.2">
      <c r="A19" s="114"/>
      <c r="B19" s="10" t="s">
        <v>35</v>
      </c>
      <c r="C19" s="24" t="s">
        <v>27</v>
      </c>
      <c r="D19" s="28" t="s">
        <v>12</v>
      </c>
      <c r="E19" s="15" t="s">
        <v>141</v>
      </c>
      <c r="F19" s="16" t="s">
        <v>50</v>
      </c>
      <c r="G19" s="2">
        <v>0</v>
      </c>
      <c r="H19" s="2">
        <v>188695900</v>
      </c>
      <c r="I19" s="2">
        <f t="shared" si="3"/>
        <v>188695900</v>
      </c>
      <c r="J19" s="117"/>
      <c r="K19" s="60" t="s">
        <v>7</v>
      </c>
    </row>
    <row r="20" spans="1:12" ht="110.25" x14ac:dyDescent="0.2">
      <c r="A20" s="3" t="s">
        <v>45</v>
      </c>
      <c r="B20" s="10" t="s">
        <v>35</v>
      </c>
      <c r="C20" s="24" t="s">
        <v>27</v>
      </c>
      <c r="D20" s="28" t="s">
        <v>12</v>
      </c>
      <c r="E20" s="15" t="s">
        <v>46</v>
      </c>
      <c r="F20" s="16" t="s">
        <v>14</v>
      </c>
      <c r="G20" s="2">
        <v>3031700</v>
      </c>
      <c r="H20" s="2">
        <v>12316700</v>
      </c>
      <c r="I20" s="2">
        <f t="shared" si="3"/>
        <v>9285000</v>
      </c>
      <c r="J20" s="65" t="s">
        <v>196</v>
      </c>
      <c r="K20" s="62">
        <v>999</v>
      </c>
      <c r="L20" s="60" t="s">
        <v>192</v>
      </c>
    </row>
    <row r="21" spans="1:12" ht="53.25" customHeight="1" x14ac:dyDescent="0.2">
      <c r="A21" s="3" t="s">
        <v>43</v>
      </c>
      <c r="B21" s="10" t="s">
        <v>35</v>
      </c>
      <c r="C21" s="24" t="s">
        <v>27</v>
      </c>
      <c r="D21" s="28" t="s">
        <v>27</v>
      </c>
      <c r="E21" s="15" t="s">
        <v>44</v>
      </c>
      <c r="F21" s="16" t="s">
        <v>50</v>
      </c>
      <c r="G21" s="2">
        <v>5990600</v>
      </c>
      <c r="H21" s="2">
        <v>0</v>
      </c>
      <c r="I21" s="2">
        <f t="shared" ref="I21:I25" si="4">H21-G21</f>
        <v>-5990600</v>
      </c>
      <c r="J21" s="115" t="s">
        <v>196</v>
      </c>
      <c r="K21" s="62">
        <v>999</v>
      </c>
      <c r="L21" s="60" t="s">
        <v>192</v>
      </c>
    </row>
    <row r="22" spans="1:12" ht="84.75" customHeight="1" x14ac:dyDescent="0.2">
      <c r="A22" s="3" t="s">
        <v>45</v>
      </c>
      <c r="B22" s="10" t="s">
        <v>35</v>
      </c>
      <c r="C22" s="24" t="s">
        <v>27</v>
      </c>
      <c r="D22" s="28" t="s">
        <v>27</v>
      </c>
      <c r="E22" s="15" t="s">
        <v>46</v>
      </c>
      <c r="F22" s="16" t="s">
        <v>50</v>
      </c>
      <c r="G22" s="2">
        <v>100000</v>
      </c>
      <c r="H22" s="2">
        <v>6090600</v>
      </c>
      <c r="I22" s="2">
        <f t="shared" si="4"/>
        <v>5990600</v>
      </c>
      <c r="J22" s="117"/>
      <c r="K22" s="62">
        <v>999</v>
      </c>
      <c r="L22" s="60" t="s">
        <v>192</v>
      </c>
    </row>
    <row r="23" spans="1:12" ht="57" customHeight="1" x14ac:dyDescent="0.2">
      <c r="A23" s="113" t="s">
        <v>51</v>
      </c>
      <c r="B23" s="97" t="s">
        <v>35</v>
      </c>
      <c r="C23" s="98" t="s">
        <v>1</v>
      </c>
      <c r="D23" s="99" t="s">
        <v>6</v>
      </c>
      <c r="E23" s="7" t="s">
        <v>142</v>
      </c>
      <c r="F23" s="100" t="s">
        <v>53</v>
      </c>
      <c r="G23" s="101">
        <v>0</v>
      </c>
      <c r="H23" s="101">
        <v>10400000</v>
      </c>
      <c r="I23" s="101">
        <f t="shared" si="4"/>
        <v>10400000</v>
      </c>
      <c r="J23" s="116" t="s">
        <v>196</v>
      </c>
      <c r="K23" s="60" t="s">
        <v>192</v>
      </c>
    </row>
    <row r="24" spans="1:12" ht="57" customHeight="1" thickBot="1" x14ac:dyDescent="0.25">
      <c r="A24" s="133"/>
      <c r="B24" s="47" t="s">
        <v>35</v>
      </c>
      <c r="C24" s="48" t="s">
        <v>1</v>
      </c>
      <c r="D24" s="49" t="s">
        <v>6</v>
      </c>
      <c r="E24" s="50" t="s">
        <v>52</v>
      </c>
      <c r="F24" s="51" t="s">
        <v>53</v>
      </c>
      <c r="G24" s="52">
        <v>10400000</v>
      </c>
      <c r="H24" s="52">
        <v>0</v>
      </c>
      <c r="I24" s="52">
        <f t="shared" si="4"/>
        <v>-10400000</v>
      </c>
      <c r="J24" s="124"/>
      <c r="K24" s="60" t="s">
        <v>192</v>
      </c>
    </row>
    <row r="25" spans="1:12" ht="32.25" thickTop="1" x14ac:dyDescent="0.2">
      <c r="A25" s="32" t="s">
        <v>190</v>
      </c>
      <c r="B25" s="33" t="s">
        <v>54</v>
      </c>
      <c r="C25" s="34" t="s">
        <v>0</v>
      </c>
      <c r="D25" s="35" t="s">
        <v>0</v>
      </c>
      <c r="E25" s="36" t="s">
        <v>0</v>
      </c>
      <c r="F25" s="37" t="s">
        <v>0</v>
      </c>
      <c r="G25" s="38">
        <v>372565027</v>
      </c>
      <c r="H25" s="38">
        <v>407330909</v>
      </c>
      <c r="I25" s="38">
        <f t="shared" si="4"/>
        <v>34765882</v>
      </c>
      <c r="J25" s="69"/>
    </row>
    <row r="26" spans="1:12" ht="60" customHeight="1" x14ac:dyDescent="0.2">
      <c r="A26" s="3" t="s">
        <v>55</v>
      </c>
      <c r="B26" s="10" t="s">
        <v>54</v>
      </c>
      <c r="C26" s="24" t="s">
        <v>17</v>
      </c>
      <c r="D26" s="28" t="s">
        <v>6</v>
      </c>
      <c r="E26" s="17" t="s">
        <v>56</v>
      </c>
      <c r="F26" s="18" t="s">
        <v>24</v>
      </c>
      <c r="G26" s="5">
        <v>250600</v>
      </c>
      <c r="H26" s="5"/>
      <c r="I26" s="5">
        <f t="shared" ref="I26:I32" si="5">H26-G26</f>
        <v>-250600</v>
      </c>
      <c r="J26" s="115" t="s">
        <v>196</v>
      </c>
      <c r="K26" s="60" t="s">
        <v>192</v>
      </c>
    </row>
    <row r="27" spans="1:12" ht="60" customHeight="1" x14ac:dyDescent="0.2">
      <c r="A27" s="121" t="s">
        <v>59</v>
      </c>
      <c r="B27" s="10" t="s">
        <v>54</v>
      </c>
      <c r="C27" s="24" t="s">
        <v>17</v>
      </c>
      <c r="D27" s="28" t="s">
        <v>6</v>
      </c>
      <c r="E27" s="17" t="s">
        <v>143</v>
      </c>
      <c r="F27" s="18" t="s">
        <v>24</v>
      </c>
      <c r="G27" s="5">
        <v>0</v>
      </c>
      <c r="H27" s="5">
        <v>250600</v>
      </c>
      <c r="I27" s="5">
        <f t="shared" si="5"/>
        <v>250600</v>
      </c>
      <c r="J27" s="117"/>
      <c r="K27" s="60" t="s">
        <v>192</v>
      </c>
    </row>
    <row r="28" spans="1:12" ht="110.25" x14ac:dyDescent="0.2">
      <c r="A28" s="114"/>
      <c r="B28" s="10" t="s">
        <v>54</v>
      </c>
      <c r="C28" s="24" t="s">
        <v>17</v>
      </c>
      <c r="D28" s="28" t="s">
        <v>6</v>
      </c>
      <c r="E28" s="17" t="s">
        <v>143</v>
      </c>
      <c r="F28" s="18" t="s">
        <v>24</v>
      </c>
      <c r="G28" s="5">
        <v>0</v>
      </c>
      <c r="H28" s="5">
        <f>339142-H27</f>
        <v>88542</v>
      </c>
      <c r="I28" s="5">
        <f t="shared" si="5"/>
        <v>88542</v>
      </c>
      <c r="J28" s="64" t="s">
        <v>187</v>
      </c>
      <c r="K28" s="60" t="s">
        <v>186</v>
      </c>
    </row>
    <row r="29" spans="1:12" ht="110.25" x14ac:dyDescent="0.2">
      <c r="A29" s="3" t="s">
        <v>57</v>
      </c>
      <c r="B29" s="10" t="s">
        <v>54</v>
      </c>
      <c r="C29" s="24" t="s">
        <v>16</v>
      </c>
      <c r="D29" s="28" t="s">
        <v>5</v>
      </c>
      <c r="E29" s="15" t="s">
        <v>58</v>
      </c>
      <c r="F29" s="16" t="s">
        <v>15</v>
      </c>
      <c r="G29" s="2">
        <v>82422761</v>
      </c>
      <c r="H29" s="2">
        <v>82840061</v>
      </c>
      <c r="I29" s="2">
        <f t="shared" si="5"/>
        <v>417300</v>
      </c>
      <c r="J29" s="65" t="s">
        <v>187</v>
      </c>
      <c r="K29" s="60" t="s">
        <v>186</v>
      </c>
    </row>
    <row r="30" spans="1:12" ht="33.75" customHeight="1" x14ac:dyDescent="0.2">
      <c r="A30" s="121" t="s">
        <v>55</v>
      </c>
      <c r="B30" s="10" t="s">
        <v>54</v>
      </c>
      <c r="C30" s="24" t="s">
        <v>16</v>
      </c>
      <c r="D30" s="28" t="s">
        <v>5</v>
      </c>
      <c r="E30" s="15" t="s">
        <v>56</v>
      </c>
      <c r="F30" s="16" t="s">
        <v>24</v>
      </c>
      <c r="G30" s="2">
        <v>4294900</v>
      </c>
      <c r="H30" s="2">
        <v>0</v>
      </c>
      <c r="I30" s="2">
        <f t="shared" si="5"/>
        <v>-4294900</v>
      </c>
      <c r="J30" s="115" t="s">
        <v>196</v>
      </c>
      <c r="K30" s="60" t="s">
        <v>192</v>
      </c>
    </row>
    <row r="31" spans="1:12" ht="33.75" customHeight="1" x14ac:dyDescent="0.2">
      <c r="A31" s="114"/>
      <c r="B31" s="10" t="s">
        <v>54</v>
      </c>
      <c r="C31" s="24" t="s">
        <v>16</v>
      </c>
      <c r="D31" s="28" t="s">
        <v>5</v>
      </c>
      <c r="E31" s="15" t="s">
        <v>56</v>
      </c>
      <c r="F31" s="16" t="s">
        <v>14</v>
      </c>
      <c r="G31" s="2">
        <v>348000</v>
      </c>
      <c r="H31" s="2">
        <v>0</v>
      </c>
      <c r="I31" s="2">
        <f t="shared" si="5"/>
        <v>-348000</v>
      </c>
      <c r="J31" s="116"/>
      <c r="K31" s="60" t="s">
        <v>192</v>
      </c>
    </row>
    <row r="32" spans="1:12" ht="27" customHeight="1" x14ac:dyDescent="0.2">
      <c r="A32" s="121" t="s">
        <v>59</v>
      </c>
      <c r="B32" s="10" t="s">
        <v>54</v>
      </c>
      <c r="C32" s="24" t="s">
        <v>16</v>
      </c>
      <c r="D32" s="28" t="s">
        <v>5</v>
      </c>
      <c r="E32" s="15" t="s">
        <v>60</v>
      </c>
      <c r="F32" s="16">
        <v>610</v>
      </c>
      <c r="G32" s="2">
        <v>149143</v>
      </c>
      <c r="H32" s="2">
        <v>497143</v>
      </c>
      <c r="I32" s="2">
        <f t="shared" si="5"/>
        <v>348000</v>
      </c>
      <c r="J32" s="116"/>
      <c r="K32" s="60" t="s">
        <v>192</v>
      </c>
    </row>
    <row r="33" spans="1:11" ht="21.75" customHeight="1" x14ac:dyDescent="0.2">
      <c r="A33" s="113"/>
      <c r="B33" s="10" t="s">
        <v>54</v>
      </c>
      <c r="C33" s="24" t="s">
        <v>16</v>
      </c>
      <c r="D33" s="28" t="s">
        <v>5</v>
      </c>
      <c r="E33" s="15" t="s">
        <v>60</v>
      </c>
      <c r="F33" s="16">
        <v>520</v>
      </c>
      <c r="G33" s="2">
        <v>0</v>
      </c>
      <c r="H33" s="2">
        <v>4294900</v>
      </c>
      <c r="I33" s="2">
        <f t="shared" ref="I33:I41" si="6">H33-G33</f>
        <v>4294900</v>
      </c>
      <c r="J33" s="117"/>
      <c r="K33" s="60" t="s">
        <v>192</v>
      </c>
    </row>
    <row r="34" spans="1:11" ht="110.25" x14ac:dyDescent="0.2">
      <c r="A34" s="114"/>
      <c r="B34" s="10" t="s">
        <v>54</v>
      </c>
      <c r="C34" s="24" t="s">
        <v>16</v>
      </c>
      <c r="D34" s="28" t="s">
        <v>5</v>
      </c>
      <c r="E34" s="15" t="s">
        <v>60</v>
      </c>
      <c r="F34" s="16">
        <v>520</v>
      </c>
      <c r="G34" s="2">
        <v>0</v>
      </c>
      <c r="H34" s="2">
        <f>4825730-H33</f>
        <v>530830</v>
      </c>
      <c r="I34" s="2">
        <f t="shared" ref="I34" si="7">H34-G34</f>
        <v>530830</v>
      </c>
      <c r="J34" s="65" t="s">
        <v>187</v>
      </c>
      <c r="K34" s="60" t="s">
        <v>186</v>
      </c>
    </row>
    <row r="35" spans="1:11" ht="109.5" customHeight="1" x14ac:dyDescent="0.2">
      <c r="A35" s="121" t="s">
        <v>157</v>
      </c>
      <c r="B35" s="10" t="s">
        <v>54</v>
      </c>
      <c r="C35" s="24" t="s">
        <v>16</v>
      </c>
      <c r="D35" s="28" t="s">
        <v>5</v>
      </c>
      <c r="E35" s="15" t="s">
        <v>144</v>
      </c>
      <c r="F35" s="16" t="s">
        <v>24</v>
      </c>
      <c r="G35" s="2">
        <v>0</v>
      </c>
      <c r="H35" s="2">
        <f>33579210-H36</f>
        <v>3693710</v>
      </c>
      <c r="I35" s="2">
        <f t="shared" si="6"/>
        <v>3693710</v>
      </c>
      <c r="J35" s="65" t="s">
        <v>187</v>
      </c>
      <c r="K35" s="60" t="s">
        <v>186</v>
      </c>
    </row>
    <row r="36" spans="1:11" ht="48.75" customHeight="1" x14ac:dyDescent="0.2">
      <c r="A36" s="114"/>
      <c r="B36" s="10" t="s">
        <v>54</v>
      </c>
      <c r="C36" s="24" t="s">
        <v>16</v>
      </c>
      <c r="D36" s="28" t="s">
        <v>5</v>
      </c>
      <c r="E36" s="15" t="s">
        <v>144</v>
      </c>
      <c r="F36" s="16" t="s">
        <v>24</v>
      </c>
      <c r="G36" s="2">
        <v>0</v>
      </c>
      <c r="H36" s="2">
        <v>29885500</v>
      </c>
      <c r="I36" s="2">
        <f t="shared" si="6"/>
        <v>29885500</v>
      </c>
      <c r="J36" s="65" t="s">
        <v>188</v>
      </c>
      <c r="K36" s="60" t="s">
        <v>7</v>
      </c>
    </row>
    <row r="37" spans="1:11" ht="27" customHeight="1" x14ac:dyDescent="0.2">
      <c r="A37" s="121" t="s">
        <v>28</v>
      </c>
      <c r="B37" s="10" t="s">
        <v>54</v>
      </c>
      <c r="C37" s="24" t="s">
        <v>1</v>
      </c>
      <c r="D37" s="28" t="s">
        <v>21</v>
      </c>
      <c r="E37" s="15" t="s">
        <v>49</v>
      </c>
      <c r="F37" s="16" t="s">
        <v>15</v>
      </c>
      <c r="G37" s="2">
        <v>50000</v>
      </c>
      <c r="H37" s="2">
        <v>150000</v>
      </c>
      <c r="I37" s="2">
        <f t="shared" si="6"/>
        <v>100000</v>
      </c>
      <c r="J37" s="115" t="s">
        <v>188</v>
      </c>
      <c r="K37" s="60" t="s">
        <v>7</v>
      </c>
    </row>
    <row r="38" spans="1:11" ht="27" customHeight="1" thickBot="1" x14ac:dyDescent="0.25">
      <c r="A38" s="113"/>
      <c r="B38" s="53" t="s">
        <v>54</v>
      </c>
      <c r="C38" s="54" t="s">
        <v>1</v>
      </c>
      <c r="D38" s="55" t="s">
        <v>21</v>
      </c>
      <c r="E38" s="17" t="s">
        <v>29</v>
      </c>
      <c r="F38" s="18" t="s">
        <v>14</v>
      </c>
      <c r="G38" s="5">
        <v>50000</v>
      </c>
      <c r="H38" s="5">
        <v>100000</v>
      </c>
      <c r="I38" s="5">
        <f t="shared" si="6"/>
        <v>50000</v>
      </c>
      <c r="J38" s="124"/>
      <c r="K38" s="60" t="s">
        <v>7</v>
      </c>
    </row>
    <row r="39" spans="1:11" ht="32.25" thickTop="1" x14ac:dyDescent="0.2">
      <c r="A39" s="39" t="s">
        <v>191</v>
      </c>
      <c r="B39" s="40" t="s">
        <v>61</v>
      </c>
      <c r="C39" s="41" t="s">
        <v>0</v>
      </c>
      <c r="D39" s="42" t="s">
        <v>0</v>
      </c>
      <c r="E39" s="43" t="s">
        <v>0</v>
      </c>
      <c r="F39" s="44" t="s">
        <v>0</v>
      </c>
      <c r="G39" s="45">
        <v>9085988372</v>
      </c>
      <c r="H39" s="45">
        <v>9258608513</v>
      </c>
      <c r="I39" s="45">
        <f t="shared" si="6"/>
        <v>172620141</v>
      </c>
      <c r="J39" s="66"/>
    </row>
    <row r="40" spans="1:11" ht="47.25" x14ac:dyDescent="0.2">
      <c r="A40" s="3" t="s">
        <v>28</v>
      </c>
      <c r="B40" s="10" t="s">
        <v>61</v>
      </c>
      <c r="C40" s="24" t="s">
        <v>17</v>
      </c>
      <c r="D40" s="28" t="s">
        <v>5</v>
      </c>
      <c r="E40" s="15" t="s">
        <v>140</v>
      </c>
      <c r="F40" s="16" t="s">
        <v>24</v>
      </c>
      <c r="G40" s="2">
        <v>0</v>
      </c>
      <c r="H40" s="2">
        <v>2800000</v>
      </c>
      <c r="I40" s="2">
        <f t="shared" si="6"/>
        <v>2800000</v>
      </c>
      <c r="J40" s="65" t="s">
        <v>188</v>
      </c>
      <c r="K40" s="60" t="s">
        <v>7</v>
      </c>
    </row>
    <row r="41" spans="1:11" ht="110.25" x14ac:dyDescent="0.2">
      <c r="A41" s="8" t="s">
        <v>70</v>
      </c>
      <c r="B41" s="19" t="s">
        <v>61</v>
      </c>
      <c r="C41" s="25" t="s">
        <v>17</v>
      </c>
      <c r="D41" s="29" t="s">
        <v>12</v>
      </c>
      <c r="E41" s="20" t="s">
        <v>145</v>
      </c>
      <c r="F41" s="21" t="s">
        <v>24</v>
      </c>
      <c r="G41" s="9">
        <v>0</v>
      </c>
      <c r="H41" s="9">
        <v>75000</v>
      </c>
      <c r="I41" s="9">
        <f t="shared" si="6"/>
        <v>75000</v>
      </c>
      <c r="J41" s="67" t="s">
        <v>187</v>
      </c>
      <c r="K41" s="60" t="s">
        <v>186</v>
      </c>
    </row>
    <row r="42" spans="1:11" ht="94.5" x14ac:dyDescent="0.2">
      <c r="A42" s="3" t="s">
        <v>62</v>
      </c>
      <c r="B42" s="10" t="s">
        <v>61</v>
      </c>
      <c r="C42" s="24" t="s">
        <v>17</v>
      </c>
      <c r="D42" s="28" t="s">
        <v>12</v>
      </c>
      <c r="E42" s="15" t="s">
        <v>63</v>
      </c>
      <c r="F42" s="16" t="s">
        <v>24</v>
      </c>
      <c r="G42" s="2">
        <v>2100000</v>
      </c>
      <c r="H42" s="2">
        <v>18317000</v>
      </c>
      <c r="I42" s="2">
        <f t="shared" ref="I42:I49" si="8">H42-G42</f>
        <v>16217000</v>
      </c>
      <c r="J42" s="65" t="s">
        <v>188</v>
      </c>
      <c r="K42" s="60" t="s">
        <v>7</v>
      </c>
    </row>
    <row r="43" spans="1:11" ht="47.25" x14ac:dyDescent="0.2">
      <c r="A43" s="3" t="s">
        <v>64</v>
      </c>
      <c r="B43" s="10" t="s">
        <v>61</v>
      </c>
      <c r="C43" s="24" t="s">
        <v>17</v>
      </c>
      <c r="D43" s="28" t="s">
        <v>12</v>
      </c>
      <c r="E43" s="15" t="s">
        <v>65</v>
      </c>
      <c r="F43" s="16" t="s">
        <v>24</v>
      </c>
      <c r="G43" s="2">
        <v>17000000</v>
      </c>
      <c r="H43" s="2">
        <v>151304541</v>
      </c>
      <c r="I43" s="2">
        <f t="shared" si="8"/>
        <v>134304541</v>
      </c>
      <c r="J43" s="65" t="s">
        <v>188</v>
      </c>
      <c r="K43" s="60" t="s">
        <v>7</v>
      </c>
    </row>
    <row r="44" spans="1:11" ht="15.75" x14ac:dyDescent="0.2">
      <c r="A44" s="121" t="s">
        <v>28</v>
      </c>
      <c r="B44" s="10" t="s">
        <v>61</v>
      </c>
      <c r="C44" s="24" t="s">
        <v>17</v>
      </c>
      <c r="D44" s="28" t="s">
        <v>12</v>
      </c>
      <c r="E44" s="15" t="s">
        <v>49</v>
      </c>
      <c r="F44" s="16" t="s">
        <v>24</v>
      </c>
      <c r="G44" s="2">
        <v>0</v>
      </c>
      <c r="H44" s="2">
        <v>1400000</v>
      </c>
      <c r="I44" s="2">
        <f t="shared" si="8"/>
        <v>1400000</v>
      </c>
      <c r="J44" s="115" t="s">
        <v>188</v>
      </c>
      <c r="K44" s="60" t="s">
        <v>7</v>
      </c>
    </row>
    <row r="45" spans="1:11" ht="15.75" x14ac:dyDescent="0.2">
      <c r="A45" s="114"/>
      <c r="B45" s="10" t="s">
        <v>61</v>
      </c>
      <c r="C45" s="24" t="s">
        <v>17</v>
      </c>
      <c r="D45" s="28" t="s">
        <v>12</v>
      </c>
      <c r="E45" s="15" t="s">
        <v>49</v>
      </c>
      <c r="F45" s="16" t="s">
        <v>14</v>
      </c>
      <c r="G45" s="2">
        <v>2240000</v>
      </c>
      <c r="H45" s="2">
        <v>6140700</v>
      </c>
      <c r="I45" s="2">
        <f t="shared" si="8"/>
        <v>3900700</v>
      </c>
      <c r="J45" s="116"/>
    </row>
    <row r="46" spans="1:11" ht="15.75" x14ac:dyDescent="0.2">
      <c r="A46" s="121" t="s">
        <v>28</v>
      </c>
      <c r="B46" s="10" t="s">
        <v>61</v>
      </c>
      <c r="C46" s="24" t="s">
        <v>17</v>
      </c>
      <c r="D46" s="28" t="s">
        <v>6</v>
      </c>
      <c r="E46" s="15" t="s">
        <v>49</v>
      </c>
      <c r="F46" s="16" t="s">
        <v>24</v>
      </c>
      <c r="G46" s="2">
        <v>0</v>
      </c>
      <c r="H46" s="2">
        <v>1400000</v>
      </c>
      <c r="I46" s="2">
        <f t="shared" si="8"/>
        <v>1400000</v>
      </c>
      <c r="J46" s="116"/>
    </row>
    <row r="47" spans="1:11" ht="15.75" x14ac:dyDescent="0.2">
      <c r="A47" s="114"/>
      <c r="B47" s="10" t="s">
        <v>61</v>
      </c>
      <c r="C47" s="24" t="s">
        <v>17</v>
      </c>
      <c r="D47" s="28" t="s">
        <v>6</v>
      </c>
      <c r="E47" s="15" t="s">
        <v>49</v>
      </c>
      <c r="F47" s="16" t="s">
        <v>14</v>
      </c>
      <c r="G47" s="2">
        <v>1120000</v>
      </c>
      <c r="H47" s="2">
        <v>2520000</v>
      </c>
      <c r="I47" s="2">
        <f t="shared" si="8"/>
        <v>1400000</v>
      </c>
      <c r="J47" s="117"/>
    </row>
    <row r="48" spans="1:11" ht="47.25" x14ac:dyDescent="0.2">
      <c r="A48" s="4" t="s">
        <v>42</v>
      </c>
      <c r="B48" s="10" t="s">
        <v>61</v>
      </c>
      <c r="C48" s="24" t="s">
        <v>17</v>
      </c>
      <c r="D48" s="28" t="s">
        <v>13</v>
      </c>
      <c r="E48" s="15" t="s">
        <v>49</v>
      </c>
      <c r="F48" s="16" t="s">
        <v>15</v>
      </c>
      <c r="G48" s="2">
        <v>1200000</v>
      </c>
      <c r="H48" s="2">
        <v>3809900</v>
      </c>
      <c r="I48" s="2">
        <f t="shared" si="8"/>
        <v>2609900</v>
      </c>
      <c r="J48" s="65" t="s">
        <v>188</v>
      </c>
      <c r="K48" s="60" t="s">
        <v>7</v>
      </c>
    </row>
    <row r="49" spans="1:11" ht="65.25" customHeight="1" x14ac:dyDescent="0.2">
      <c r="A49" s="3" t="s">
        <v>68</v>
      </c>
      <c r="B49" s="10" t="s">
        <v>61</v>
      </c>
      <c r="C49" s="24" t="s">
        <v>17</v>
      </c>
      <c r="D49" s="28" t="s">
        <v>18</v>
      </c>
      <c r="E49" s="15" t="s">
        <v>69</v>
      </c>
      <c r="F49" s="16" t="s">
        <v>10</v>
      </c>
      <c r="G49" s="2">
        <v>260000</v>
      </c>
      <c r="H49" s="2">
        <v>293000</v>
      </c>
      <c r="I49" s="2">
        <f t="shared" si="8"/>
        <v>33000</v>
      </c>
      <c r="J49" s="65" t="s">
        <v>188</v>
      </c>
      <c r="K49" s="60" t="s">
        <v>7</v>
      </c>
    </row>
    <row r="50" spans="1:11" ht="50.25" customHeight="1" x14ac:dyDescent="0.2">
      <c r="A50" s="3" t="s">
        <v>158</v>
      </c>
      <c r="B50" s="10" t="s">
        <v>61</v>
      </c>
      <c r="C50" s="24" t="s">
        <v>17</v>
      </c>
      <c r="D50" s="28" t="s">
        <v>27</v>
      </c>
      <c r="E50" s="15" t="s">
        <v>147</v>
      </c>
      <c r="F50" s="16" t="s">
        <v>10</v>
      </c>
      <c r="G50" s="2">
        <v>0</v>
      </c>
      <c r="H50" s="2">
        <v>8480000</v>
      </c>
      <c r="I50" s="2">
        <f t="shared" ref="I50:I55" si="9">H50-G50</f>
        <v>8480000</v>
      </c>
      <c r="J50" s="65" t="s">
        <v>188</v>
      </c>
      <c r="K50" s="60" t="s">
        <v>7</v>
      </c>
    </row>
    <row r="51" spans="1:11" ht="31.5" x14ac:dyDescent="0.2">
      <c r="A51" s="3" t="s">
        <v>66</v>
      </c>
      <c r="B51" s="10" t="s">
        <v>61</v>
      </c>
      <c r="C51" s="24" t="s">
        <v>17</v>
      </c>
      <c r="D51" s="28" t="s">
        <v>27</v>
      </c>
      <c r="E51" s="15" t="s">
        <v>67</v>
      </c>
      <c r="F51" s="16" t="s">
        <v>15</v>
      </c>
      <c r="G51" s="2">
        <v>52704500</v>
      </c>
      <c r="H51" s="2">
        <v>51204500</v>
      </c>
      <c r="I51" s="2">
        <f t="shared" si="9"/>
        <v>-1500000</v>
      </c>
      <c r="J51" s="115" t="s">
        <v>196</v>
      </c>
      <c r="K51" s="60" t="s">
        <v>192</v>
      </c>
    </row>
    <row r="52" spans="1:11" ht="31.5" x14ac:dyDescent="0.2">
      <c r="A52" s="3" t="s">
        <v>70</v>
      </c>
      <c r="B52" s="10" t="s">
        <v>61</v>
      </c>
      <c r="C52" s="24" t="s">
        <v>17</v>
      </c>
      <c r="D52" s="28" t="s">
        <v>27</v>
      </c>
      <c r="E52" s="15" t="s">
        <v>71</v>
      </c>
      <c r="F52" s="16" t="s">
        <v>10</v>
      </c>
      <c r="G52" s="2">
        <v>78106430</v>
      </c>
      <c r="H52" s="2">
        <v>75972430</v>
      </c>
      <c r="I52" s="2">
        <f t="shared" si="9"/>
        <v>-2134000</v>
      </c>
      <c r="J52" s="116"/>
    </row>
    <row r="53" spans="1:11" ht="31.5" customHeight="1" x14ac:dyDescent="0.2">
      <c r="A53" s="121" t="s">
        <v>158</v>
      </c>
      <c r="B53" s="10" t="s">
        <v>61</v>
      </c>
      <c r="C53" s="24" t="s">
        <v>17</v>
      </c>
      <c r="D53" s="28" t="s">
        <v>27</v>
      </c>
      <c r="E53" s="15" t="s">
        <v>147</v>
      </c>
      <c r="F53" s="16" t="s">
        <v>10</v>
      </c>
      <c r="G53" s="2">
        <v>0</v>
      </c>
      <c r="H53" s="2">
        <f>10614000-H50</f>
        <v>2134000</v>
      </c>
      <c r="I53" s="2">
        <f t="shared" si="9"/>
        <v>2134000</v>
      </c>
      <c r="J53" s="116"/>
      <c r="K53" s="60"/>
    </row>
    <row r="54" spans="1:11" ht="16.5" thickBot="1" x14ac:dyDescent="0.25">
      <c r="A54" s="133"/>
      <c r="B54" s="47" t="s">
        <v>61</v>
      </c>
      <c r="C54" s="48" t="s">
        <v>17</v>
      </c>
      <c r="D54" s="49" t="s">
        <v>27</v>
      </c>
      <c r="E54" s="50" t="s">
        <v>147</v>
      </c>
      <c r="F54" s="51" t="s">
        <v>15</v>
      </c>
      <c r="G54" s="52">
        <v>0</v>
      </c>
      <c r="H54" s="52">
        <v>1500000</v>
      </c>
      <c r="I54" s="52">
        <f t="shared" si="9"/>
        <v>1500000</v>
      </c>
      <c r="J54" s="124"/>
    </row>
    <row r="55" spans="1:11" ht="32.25" thickTop="1" x14ac:dyDescent="0.2">
      <c r="A55" s="39" t="s">
        <v>178</v>
      </c>
      <c r="B55" s="40" t="s">
        <v>72</v>
      </c>
      <c r="C55" s="41" t="s">
        <v>0</v>
      </c>
      <c r="D55" s="42" t="s">
        <v>0</v>
      </c>
      <c r="E55" s="43" t="s">
        <v>0</v>
      </c>
      <c r="F55" s="44" t="s">
        <v>0</v>
      </c>
      <c r="G55" s="45">
        <v>8767841582</v>
      </c>
      <c r="H55" s="45">
        <v>11082469082</v>
      </c>
      <c r="I55" s="45">
        <f t="shared" si="9"/>
        <v>2314627500</v>
      </c>
      <c r="J55" s="66"/>
    </row>
    <row r="56" spans="1:11" ht="63" x14ac:dyDescent="0.2">
      <c r="A56" s="3" t="s">
        <v>73</v>
      </c>
      <c r="B56" s="10" t="s">
        <v>72</v>
      </c>
      <c r="C56" s="24" t="s">
        <v>13</v>
      </c>
      <c r="D56" s="28" t="s">
        <v>18</v>
      </c>
      <c r="E56" s="15" t="s">
        <v>75</v>
      </c>
      <c r="F56" s="16" t="s">
        <v>25</v>
      </c>
      <c r="G56" s="2">
        <v>229104153</v>
      </c>
      <c r="H56" s="2">
        <v>270899053</v>
      </c>
      <c r="I56" s="2">
        <f t="shared" ref="I56:I63" si="10">H56-G56</f>
        <v>41794900</v>
      </c>
      <c r="J56" s="65" t="s">
        <v>188</v>
      </c>
      <c r="K56" s="60" t="s">
        <v>7</v>
      </c>
    </row>
    <row r="57" spans="1:11" ht="72" customHeight="1" x14ac:dyDescent="0.2">
      <c r="A57" s="3" t="s">
        <v>74</v>
      </c>
      <c r="B57" s="10" t="s">
        <v>72</v>
      </c>
      <c r="C57" s="24" t="s">
        <v>13</v>
      </c>
      <c r="D57" s="28" t="s">
        <v>18</v>
      </c>
      <c r="E57" s="15" t="s">
        <v>76</v>
      </c>
      <c r="F57" s="16" t="s">
        <v>25</v>
      </c>
      <c r="G57" s="2">
        <v>1895094644</v>
      </c>
      <c r="H57" s="2">
        <v>1790167745.6600001</v>
      </c>
      <c r="I57" s="2">
        <f t="shared" si="10"/>
        <v>-104926898.33999991</v>
      </c>
      <c r="J57" s="118" t="s">
        <v>198</v>
      </c>
      <c r="K57" s="60" t="s">
        <v>34</v>
      </c>
    </row>
    <row r="58" spans="1:11" ht="141.75" x14ac:dyDescent="0.2">
      <c r="A58" s="3" t="s">
        <v>159</v>
      </c>
      <c r="B58" s="10" t="s">
        <v>72</v>
      </c>
      <c r="C58" s="24" t="s">
        <v>13</v>
      </c>
      <c r="D58" s="28" t="s">
        <v>18</v>
      </c>
      <c r="E58" s="15" t="s">
        <v>148</v>
      </c>
      <c r="F58" s="16" t="s">
        <v>11</v>
      </c>
      <c r="G58" s="2">
        <v>0</v>
      </c>
      <c r="H58" s="2">
        <v>104926898.34</v>
      </c>
      <c r="I58" s="2">
        <f>H58-G58</f>
        <v>104926898.34</v>
      </c>
      <c r="J58" s="119"/>
      <c r="K58" s="60" t="s">
        <v>34</v>
      </c>
    </row>
    <row r="59" spans="1:11" ht="47.25" x14ac:dyDescent="0.2">
      <c r="A59" s="3" t="s">
        <v>78</v>
      </c>
      <c r="B59" s="10" t="s">
        <v>72</v>
      </c>
      <c r="C59" s="24" t="s">
        <v>13</v>
      </c>
      <c r="D59" s="28" t="s">
        <v>18</v>
      </c>
      <c r="E59" s="15" t="s">
        <v>79</v>
      </c>
      <c r="F59" s="16" t="s">
        <v>25</v>
      </c>
      <c r="G59" s="2">
        <v>5831576816</v>
      </c>
      <c r="H59" s="2">
        <v>8271384316</v>
      </c>
      <c r="I59" s="74">
        <f t="shared" si="10"/>
        <v>2439807500</v>
      </c>
      <c r="J59" s="122" t="s">
        <v>188</v>
      </c>
      <c r="K59" s="60" t="s">
        <v>7</v>
      </c>
    </row>
    <row r="60" spans="1:11" ht="63.75" customHeight="1" x14ac:dyDescent="0.2">
      <c r="A60" s="3" t="s">
        <v>82</v>
      </c>
      <c r="B60" s="10" t="s">
        <v>72</v>
      </c>
      <c r="C60" s="24" t="s">
        <v>13</v>
      </c>
      <c r="D60" s="28" t="s">
        <v>18</v>
      </c>
      <c r="E60" s="15" t="s">
        <v>83</v>
      </c>
      <c r="F60" s="16" t="s">
        <v>25</v>
      </c>
      <c r="G60" s="2">
        <v>98042100</v>
      </c>
      <c r="H60" s="2">
        <v>102785500</v>
      </c>
      <c r="I60" s="74">
        <f>H60-G60</f>
        <v>4743400</v>
      </c>
      <c r="J60" s="122"/>
      <c r="K60" s="60" t="s">
        <v>7</v>
      </c>
    </row>
    <row r="61" spans="1:11" ht="78.75" x14ac:dyDescent="0.2">
      <c r="A61" s="3" t="s">
        <v>80</v>
      </c>
      <c r="B61" s="10" t="s">
        <v>72</v>
      </c>
      <c r="C61" s="24" t="s">
        <v>13</v>
      </c>
      <c r="D61" s="28" t="s">
        <v>18</v>
      </c>
      <c r="E61" s="15" t="s">
        <v>81</v>
      </c>
      <c r="F61" s="16" t="s">
        <v>25</v>
      </c>
      <c r="G61" s="2">
        <v>281661579</v>
      </c>
      <c r="H61" s="2">
        <v>125795479</v>
      </c>
      <c r="I61" s="2">
        <f t="shared" si="10"/>
        <v>-155866100</v>
      </c>
      <c r="J61" s="123" t="s">
        <v>199</v>
      </c>
      <c r="K61" s="60" t="s">
        <v>7</v>
      </c>
    </row>
    <row r="62" spans="1:11" ht="19.5" customHeight="1" x14ac:dyDescent="0.2">
      <c r="A62" s="3" t="s">
        <v>85</v>
      </c>
      <c r="B62" s="10" t="s">
        <v>72</v>
      </c>
      <c r="C62" s="24" t="s">
        <v>13</v>
      </c>
      <c r="D62" s="28" t="s">
        <v>18</v>
      </c>
      <c r="E62" s="15" t="s">
        <v>86</v>
      </c>
      <c r="F62" s="16" t="s">
        <v>24</v>
      </c>
      <c r="G62" s="2">
        <v>15110160</v>
      </c>
      <c r="H62" s="2">
        <v>10069860</v>
      </c>
      <c r="I62" s="2">
        <f t="shared" si="10"/>
        <v>-5040300</v>
      </c>
      <c r="J62" s="116"/>
      <c r="K62" s="60" t="s">
        <v>7</v>
      </c>
    </row>
    <row r="63" spans="1:11" ht="19.5" customHeight="1" x14ac:dyDescent="0.2">
      <c r="A63" s="3" t="s">
        <v>85</v>
      </c>
      <c r="B63" s="10" t="s">
        <v>72</v>
      </c>
      <c r="C63" s="24" t="s">
        <v>13</v>
      </c>
      <c r="D63" s="28" t="s">
        <v>18</v>
      </c>
      <c r="E63" s="15" t="s">
        <v>87</v>
      </c>
      <c r="F63" s="16" t="s">
        <v>24</v>
      </c>
      <c r="G63" s="2">
        <v>1799171</v>
      </c>
      <c r="H63" s="2">
        <v>1673571</v>
      </c>
      <c r="I63" s="2">
        <f t="shared" si="10"/>
        <v>-125600</v>
      </c>
      <c r="J63" s="116"/>
      <c r="K63" s="60" t="s">
        <v>7</v>
      </c>
    </row>
    <row r="64" spans="1:11" ht="18.75" customHeight="1" thickBot="1" x14ac:dyDescent="0.25">
      <c r="A64" s="46" t="s">
        <v>85</v>
      </c>
      <c r="B64" s="47" t="s">
        <v>72</v>
      </c>
      <c r="C64" s="48" t="s">
        <v>1</v>
      </c>
      <c r="D64" s="49" t="s">
        <v>6</v>
      </c>
      <c r="E64" s="50" t="s">
        <v>88</v>
      </c>
      <c r="F64" s="51" t="s">
        <v>50</v>
      </c>
      <c r="G64" s="52">
        <v>37133300</v>
      </c>
      <c r="H64" s="52">
        <v>26447000</v>
      </c>
      <c r="I64" s="52">
        <f t="shared" ref="I64:I67" si="11">H64-G64</f>
        <v>-10686300</v>
      </c>
      <c r="J64" s="124"/>
      <c r="K64" s="60" t="s">
        <v>7</v>
      </c>
    </row>
    <row r="65" spans="1:11" ht="32.25" thickTop="1" x14ac:dyDescent="0.2">
      <c r="A65" s="39" t="s">
        <v>89</v>
      </c>
      <c r="B65" s="40" t="s">
        <v>90</v>
      </c>
      <c r="C65" s="41" t="s">
        <v>0</v>
      </c>
      <c r="D65" s="42" t="s">
        <v>0</v>
      </c>
      <c r="E65" s="43" t="s">
        <v>0</v>
      </c>
      <c r="F65" s="44" t="s">
        <v>0</v>
      </c>
      <c r="G65" s="45">
        <v>4444051778.9300003</v>
      </c>
      <c r="H65" s="45">
        <v>4396757865.1700001</v>
      </c>
      <c r="I65" s="45">
        <f t="shared" si="11"/>
        <v>-47293913.760000229</v>
      </c>
      <c r="J65" s="66"/>
    </row>
    <row r="66" spans="1:11" ht="111" thickBot="1" x14ac:dyDescent="0.25">
      <c r="A66" s="46" t="s">
        <v>92</v>
      </c>
      <c r="B66" s="47" t="s">
        <v>90</v>
      </c>
      <c r="C66" s="48" t="s">
        <v>5</v>
      </c>
      <c r="D66" s="49" t="s">
        <v>4</v>
      </c>
      <c r="E66" s="50" t="s">
        <v>93</v>
      </c>
      <c r="F66" s="51" t="s">
        <v>91</v>
      </c>
      <c r="G66" s="52">
        <v>960818698.63</v>
      </c>
      <c r="H66" s="52">
        <v>913524784.87</v>
      </c>
      <c r="I66" s="52">
        <f t="shared" si="11"/>
        <v>-47293913.75999999</v>
      </c>
      <c r="J66" s="61" t="s">
        <v>187</v>
      </c>
      <c r="K66" s="60" t="s">
        <v>186</v>
      </c>
    </row>
    <row r="67" spans="1:11" ht="32.25" thickTop="1" x14ac:dyDescent="0.2">
      <c r="A67" s="39" t="s">
        <v>94</v>
      </c>
      <c r="B67" s="40" t="s">
        <v>95</v>
      </c>
      <c r="C67" s="41" t="s">
        <v>0</v>
      </c>
      <c r="D67" s="42" t="s">
        <v>0</v>
      </c>
      <c r="E67" s="43" t="s">
        <v>0</v>
      </c>
      <c r="F67" s="44" t="s">
        <v>0</v>
      </c>
      <c r="G67" s="45">
        <v>5916089966.8699999</v>
      </c>
      <c r="H67" s="45">
        <v>6734879168.8699999</v>
      </c>
      <c r="I67" s="45">
        <f t="shared" si="11"/>
        <v>818789202</v>
      </c>
      <c r="J67" s="66"/>
    </row>
    <row r="68" spans="1:11" ht="33" customHeight="1" x14ac:dyDescent="0.2">
      <c r="A68" s="121" t="s">
        <v>84</v>
      </c>
      <c r="B68" s="10" t="s">
        <v>95</v>
      </c>
      <c r="C68" s="24" t="s">
        <v>13</v>
      </c>
      <c r="D68" s="28" t="s">
        <v>27</v>
      </c>
      <c r="E68" s="15" t="s">
        <v>96</v>
      </c>
      <c r="F68" s="16" t="s">
        <v>97</v>
      </c>
      <c r="G68" s="2">
        <v>225672000</v>
      </c>
      <c r="H68" s="2">
        <v>0</v>
      </c>
      <c r="I68" s="2">
        <f t="shared" ref="I68:I71" si="12">H68-G68</f>
        <v>-225672000</v>
      </c>
      <c r="J68" s="118" t="s">
        <v>196</v>
      </c>
      <c r="K68" s="60" t="s">
        <v>192</v>
      </c>
    </row>
    <row r="69" spans="1:11" ht="33" customHeight="1" x14ac:dyDescent="0.2">
      <c r="A69" s="114"/>
      <c r="B69" s="10" t="s">
        <v>95</v>
      </c>
      <c r="C69" s="24" t="s">
        <v>13</v>
      </c>
      <c r="D69" s="28" t="s">
        <v>27</v>
      </c>
      <c r="E69" s="15" t="s">
        <v>96</v>
      </c>
      <c r="F69" s="16" t="s">
        <v>24</v>
      </c>
      <c r="G69" s="2">
        <v>77014900</v>
      </c>
      <c r="H69" s="2">
        <v>0</v>
      </c>
      <c r="I69" s="2">
        <f t="shared" si="12"/>
        <v>-77014900</v>
      </c>
      <c r="J69" s="119"/>
      <c r="K69" s="60" t="s">
        <v>192</v>
      </c>
    </row>
    <row r="70" spans="1:11" ht="15.75" x14ac:dyDescent="0.2">
      <c r="A70" s="121" t="s">
        <v>85</v>
      </c>
      <c r="B70" s="10" t="s">
        <v>95</v>
      </c>
      <c r="C70" s="24" t="s">
        <v>13</v>
      </c>
      <c r="D70" s="28" t="s">
        <v>27</v>
      </c>
      <c r="E70" s="15" t="s">
        <v>98</v>
      </c>
      <c r="F70" s="16" t="s">
        <v>97</v>
      </c>
      <c r="G70" s="2">
        <v>96916688</v>
      </c>
      <c r="H70" s="2">
        <v>322588688</v>
      </c>
      <c r="I70" s="2">
        <f t="shared" si="12"/>
        <v>225672000</v>
      </c>
      <c r="J70" s="119"/>
      <c r="K70" s="60" t="s">
        <v>192</v>
      </c>
    </row>
    <row r="71" spans="1:11" ht="15.75" x14ac:dyDescent="0.2">
      <c r="A71" s="114"/>
      <c r="B71" s="10" t="s">
        <v>95</v>
      </c>
      <c r="C71" s="24" t="s">
        <v>13</v>
      </c>
      <c r="D71" s="28" t="s">
        <v>27</v>
      </c>
      <c r="E71" s="15" t="s">
        <v>98</v>
      </c>
      <c r="F71" s="16" t="s">
        <v>24</v>
      </c>
      <c r="G71" s="2">
        <v>42922582</v>
      </c>
      <c r="H71" s="2">
        <v>119937482</v>
      </c>
      <c r="I71" s="2">
        <f t="shared" si="12"/>
        <v>77014900</v>
      </c>
      <c r="J71" s="120"/>
      <c r="K71" s="60" t="s">
        <v>192</v>
      </c>
    </row>
    <row r="72" spans="1:11" ht="47.25" x14ac:dyDescent="0.2">
      <c r="A72" s="3" t="s">
        <v>33</v>
      </c>
      <c r="B72" s="10" t="s">
        <v>95</v>
      </c>
      <c r="C72" s="24" t="s">
        <v>13</v>
      </c>
      <c r="D72" s="28" t="s">
        <v>3</v>
      </c>
      <c r="E72" s="15" t="s">
        <v>99</v>
      </c>
      <c r="F72" s="16" t="s">
        <v>97</v>
      </c>
      <c r="G72" s="2">
        <v>34719790</v>
      </c>
      <c r="H72" s="2">
        <v>0</v>
      </c>
      <c r="I72" s="2">
        <f t="shared" ref="I72:I83" si="13">H72-G72</f>
        <v>-34719790</v>
      </c>
      <c r="J72" s="115" t="s">
        <v>196</v>
      </c>
      <c r="K72" s="60" t="s">
        <v>192</v>
      </c>
    </row>
    <row r="73" spans="1:11" ht="94.5" x14ac:dyDescent="0.2">
      <c r="A73" s="3" t="s">
        <v>160</v>
      </c>
      <c r="B73" s="10" t="s">
        <v>95</v>
      </c>
      <c r="C73" s="24" t="s">
        <v>13</v>
      </c>
      <c r="D73" s="28" t="s">
        <v>3</v>
      </c>
      <c r="E73" s="15" t="s">
        <v>179</v>
      </c>
      <c r="F73" s="16" t="s">
        <v>97</v>
      </c>
      <c r="G73" s="2">
        <v>0</v>
      </c>
      <c r="H73" s="2">
        <v>34719790</v>
      </c>
      <c r="I73" s="2">
        <f t="shared" si="13"/>
        <v>34719790</v>
      </c>
      <c r="J73" s="117"/>
      <c r="K73" s="60" t="s">
        <v>192</v>
      </c>
    </row>
    <row r="74" spans="1:11" ht="94.5" x14ac:dyDescent="0.2">
      <c r="A74" s="3" t="s">
        <v>160</v>
      </c>
      <c r="B74" s="10" t="s">
        <v>95</v>
      </c>
      <c r="C74" s="24" t="s">
        <v>13</v>
      </c>
      <c r="D74" s="28" t="s">
        <v>3</v>
      </c>
      <c r="E74" s="15" t="s">
        <v>179</v>
      </c>
      <c r="F74" s="16" t="s">
        <v>97</v>
      </c>
      <c r="G74" s="2">
        <v>0</v>
      </c>
      <c r="H74" s="2">
        <f>327422633-H73-H75</f>
        <v>266081330</v>
      </c>
      <c r="I74" s="2">
        <f t="shared" si="13"/>
        <v>266081330</v>
      </c>
      <c r="J74" s="65" t="s">
        <v>188</v>
      </c>
      <c r="K74" s="60" t="s">
        <v>7</v>
      </c>
    </row>
    <row r="75" spans="1:11" ht="97.5" customHeight="1" x14ac:dyDescent="0.2">
      <c r="A75" s="3" t="s">
        <v>160</v>
      </c>
      <c r="B75" s="10" t="s">
        <v>95</v>
      </c>
      <c r="C75" s="24" t="s">
        <v>13</v>
      </c>
      <c r="D75" s="28" t="s">
        <v>3</v>
      </c>
      <c r="E75" s="15" t="s">
        <v>179</v>
      </c>
      <c r="F75" s="16" t="s">
        <v>97</v>
      </c>
      <c r="G75" s="2">
        <v>0</v>
      </c>
      <c r="H75" s="2">
        <v>26621513</v>
      </c>
      <c r="I75" s="2">
        <f t="shared" si="13"/>
        <v>26621513</v>
      </c>
      <c r="J75" s="94" t="s">
        <v>187</v>
      </c>
      <c r="K75" s="60" t="s">
        <v>186</v>
      </c>
    </row>
    <row r="76" spans="1:11" ht="75" customHeight="1" x14ac:dyDescent="0.2">
      <c r="A76" s="73" t="s">
        <v>84</v>
      </c>
      <c r="B76" s="10" t="s">
        <v>95</v>
      </c>
      <c r="C76" s="24" t="s">
        <v>18</v>
      </c>
      <c r="D76" s="28" t="s">
        <v>12</v>
      </c>
      <c r="E76" s="15" t="s">
        <v>100</v>
      </c>
      <c r="F76" s="16" t="s">
        <v>24</v>
      </c>
      <c r="G76" s="2">
        <v>21785000</v>
      </c>
      <c r="H76" s="2">
        <v>0</v>
      </c>
      <c r="I76" s="2">
        <f t="shared" si="13"/>
        <v>-21785000</v>
      </c>
      <c r="J76" s="115" t="s">
        <v>196</v>
      </c>
      <c r="K76" s="60" t="s">
        <v>192</v>
      </c>
    </row>
    <row r="77" spans="1:11" ht="39" customHeight="1" x14ac:dyDescent="0.2">
      <c r="A77" s="109" t="s">
        <v>85</v>
      </c>
      <c r="B77" s="15" t="s">
        <v>95</v>
      </c>
      <c r="C77" s="24" t="s">
        <v>18</v>
      </c>
      <c r="D77" s="28" t="s">
        <v>12</v>
      </c>
      <c r="E77" s="15" t="s">
        <v>101</v>
      </c>
      <c r="F77" s="16" t="s">
        <v>24</v>
      </c>
      <c r="G77" s="2">
        <f>16986918-G78</f>
        <v>10138918</v>
      </c>
      <c r="H77" s="2">
        <v>31923918</v>
      </c>
      <c r="I77" s="2">
        <f t="shared" si="13"/>
        <v>21785000</v>
      </c>
      <c r="J77" s="117"/>
      <c r="K77" s="60" t="s">
        <v>192</v>
      </c>
    </row>
    <row r="78" spans="1:11" ht="21" customHeight="1" x14ac:dyDescent="0.2">
      <c r="A78" s="96" t="s">
        <v>85</v>
      </c>
      <c r="B78" s="108" t="s">
        <v>95</v>
      </c>
      <c r="C78" s="104" t="s">
        <v>18</v>
      </c>
      <c r="D78" s="105" t="s">
        <v>12</v>
      </c>
      <c r="E78" s="103" t="s">
        <v>101</v>
      </c>
      <c r="F78" s="106" t="s">
        <v>24</v>
      </c>
      <c r="G78" s="6">
        <v>6848000</v>
      </c>
      <c r="H78" s="6">
        <v>0</v>
      </c>
      <c r="I78" s="6">
        <f t="shared" si="13"/>
        <v>-6848000</v>
      </c>
      <c r="J78" s="116" t="s">
        <v>199</v>
      </c>
      <c r="K78" s="60" t="s">
        <v>7</v>
      </c>
    </row>
    <row r="79" spans="1:11" ht="39" customHeight="1" x14ac:dyDescent="0.2">
      <c r="A79" s="3" t="s">
        <v>36</v>
      </c>
      <c r="B79" s="10" t="s">
        <v>95</v>
      </c>
      <c r="C79" s="24" t="s">
        <v>18</v>
      </c>
      <c r="D79" s="28" t="s">
        <v>12</v>
      </c>
      <c r="E79" s="15" t="s">
        <v>102</v>
      </c>
      <c r="F79" s="16" t="s">
        <v>24</v>
      </c>
      <c r="G79" s="2">
        <v>10581125</v>
      </c>
      <c r="H79" s="2">
        <v>8762125</v>
      </c>
      <c r="I79" s="2">
        <f t="shared" si="13"/>
        <v>-1819000</v>
      </c>
      <c r="J79" s="117"/>
      <c r="K79" s="60" t="s">
        <v>7</v>
      </c>
    </row>
    <row r="80" spans="1:11" ht="32.25" customHeight="1" x14ac:dyDescent="0.2">
      <c r="A80" s="121" t="s">
        <v>84</v>
      </c>
      <c r="B80" s="10" t="s">
        <v>95</v>
      </c>
      <c r="C80" s="24" t="s">
        <v>18</v>
      </c>
      <c r="D80" s="28" t="s">
        <v>12</v>
      </c>
      <c r="E80" s="15" t="s">
        <v>103</v>
      </c>
      <c r="F80" s="16" t="s">
        <v>97</v>
      </c>
      <c r="G80" s="2">
        <v>5442259</v>
      </c>
      <c r="H80" s="2">
        <v>0</v>
      </c>
      <c r="I80" s="2">
        <f t="shared" si="13"/>
        <v>-5442259</v>
      </c>
      <c r="J80" s="115" t="s">
        <v>196</v>
      </c>
      <c r="K80" s="60" t="s">
        <v>192</v>
      </c>
    </row>
    <row r="81" spans="1:11" ht="32.25" customHeight="1" x14ac:dyDescent="0.2">
      <c r="A81" s="114"/>
      <c r="B81" s="10" t="s">
        <v>95</v>
      </c>
      <c r="C81" s="24" t="s">
        <v>18</v>
      </c>
      <c r="D81" s="28" t="s">
        <v>12</v>
      </c>
      <c r="E81" s="15" t="s">
        <v>103</v>
      </c>
      <c r="F81" s="16" t="s">
        <v>24</v>
      </c>
      <c r="G81" s="2">
        <v>25426741</v>
      </c>
      <c r="H81" s="2">
        <v>0</v>
      </c>
      <c r="I81" s="2">
        <f t="shared" si="13"/>
        <v>-25426741</v>
      </c>
      <c r="J81" s="116"/>
      <c r="K81" s="60" t="s">
        <v>192</v>
      </c>
    </row>
    <row r="82" spans="1:11" ht="15.75" x14ac:dyDescent="0.2">
      <c r="A82" s="121" t="s">
        <v>85</v>
      </c>
      <c r="B82" s="10" t="s">
        <v>95</v>
      </c>
      <c r="C82" s="24" t="s">
        <v>18</v>
      </c>
      <c r="D82" s="28" t="s">
        <v>12</v>
      </c>
      <c r="E82" s="15" t="s">
        <v>104</v>
      </c>
      <c r="F82" s="16" t="s">
        <v>97</v>
      </c>
      <c r="G82" s="2">
        <v>3047308</v>
      </c>
      <c r="H82" s="2">
        <v>8489567</v>
      </c>
      <c r="I82" s="2">
        <f t="shared" si="13"/>
        <v>5442259</v>
      </c>
      <c r="J82" s="116"/>
      <c r="K82" s="60" t="s">
        <v>192</v>
      </c>
    </row>
    <row r="83" spans="1:11" ht="15.75" x14ac:dyDescent="0.2">
      <c r="A83" s="114"/>
      <c r="B83" s="10" t="s">
        <v>95</v>
      </c>
      <c r="C83" s="24" t="s">
        <v>18</v>
      </c>
      <c r="D83" s="28" t="s">
        <v>12</v>
      </c>
      <c r="E83" s="15" t="s">
        <v>104</v>
      </c>
      <c r="F83" s="16" t="s">
        <v>24</v>
      </c>
      <c r="G83" s="2">
        <v>17159989</v>
      </c>
      <c r="H83" s="2">
        <v>42586730</v>
      </c>
      <c r="I83" s="2">
        <f t="shared" si="13"/>
        <v>25426741</v>
      </c>
      <c r="J83" s="116"/>
      <c r="K83" s="60" t="s">
        <v>192</v>
      </c>
    </row>
    <row r="84" spans="1:11" ht="36.75" customHeight="1" x14ac:dyDescent="0.2">
      <c r="A84" s="3" t="s">
        <v>36</v>
      </c>
      <c r="B84" s="10" t="s">
        <v>95</v>
      </c>
      <c r="C84" s="24" t="s">
        <v>17</v>
      </c>
      <c r="D84" s="28" t="s">
        <v>12</v>
      </c>
      <c r="E84" s="15" t="s">
        <v>105</v>
      </c>
      <c r="F84" s="16" t="s">
        <v>24</v>
      </c>
      <c r="G84" s="2">
        <v>349740870.76999998</v>
      </c>
      <c r="H84" s="2">
        <v>298758271.76999998</v>
      </c>
      <c r="I84" s="2">
        <f t="shared" ref="I84:I90" si="14">H84-G84</f>
        <v>-50982599</v>
      </c>
      <c r="J84" s="116"/>
      <c r="K84" s="60" t="s">
        <v>192</v>
      </c>
    </row>
    <row r="85" spans="1:11" ht="15.75" x14ac:dyDescent="0.2">
      <c r="A85" s="121" t="s">
        <v>64</v>
      </c>
      <c r="B85" s="10" t="s">
        <v>95</v>
      </c>
      <c r="C85" s="24" t="s">
        <v>17</v>
      </c>
      <c r="D85" s="28" t="s">
        <v>12</v>
      </c>
      <c r="E85" s="15" t="s">
        <v>146</v>
      </c>
      <c r="F85" s="16" t="s">
        <v>24</v>
      </c>
      <c r="G85" s="2">
        <v>0</v>
      </c>
      <c r="H85" s="2">
        <f>509825958-H86</f>
        <v>50982599</v>
      </c>
      <c r="I85" s="2">
        <f t="shared" si="14"/>
        <v>50982599</v>
      </c>
      <c r="J85" s="117"/>
      <c r="K85" s="60" t="s">
        <v>192</v>
      </c>
    </row>
    <row r="86" spans="1:11" ht="48" customHeight="1" x14ac:dyDescent="0.2">
      <c r="A86" s="114"/>
      <c r="B86" s="10" t="s">
        <v>95</v>
      </c>
      <c r="C86" s="24" t="s">
        <v>17</v>
      </c>
      <c r="D86" s="28" t="s">
        <v>12</v>
      </c>
      <c r="E86" s="15" t="s">
        <v>146</v>
      </c>
      <c r="F86" s="16" t="s">
        <v>24</v>
      </c>
      <c r="G86" s="2">
        <v>0</v>
      </c>
      <c r="H86" s="2">
        <v>458843359</v>
      </c>
      <c r="I86" s="2">
        <f t="shared" si="14"/>
        <v>458843359</v>
      </c>
      <c r="J86" s="65" t="s">
        <v>188</v>
      </c>
      <c r="K86" s="60" t="s">
        <v>7</v>
      </c>
    </row>
    <row r="87" spans="1:11" ht="47.25" x14ac:dyDescent="0.2">
      <c r="A87" s="3" t="s">
        <v>33</v>
      </c>
      <c r="B87" s="10" t="s">
        <v>95</v>
      </c>
      <c r="C87" s="24" t="s">
        <v>2</v>
      </c>
      <c r="D87" s="28" t="s">
        <v>12</v>
      </c>
      <c r="E87" s="15" t="s">
        <v>106</v>
      </c>
      <c r="F87" s="16" t="s">
        <v>97</v>
      </c>
      <c r="G87" s="2">
        <v>33200000</v>
      </c>
      <c r="H87" s="2">
        <v>0</v>
      </c>
      <c r="I87" s="2">
        <f t="shared" si="14"/>
        <v>-33200000</v>
      </c>
      <c r="J87" s="115" t="s">
        <v>196</v>
      </c>
      <c r="K87" s="60" t="s">
        <v>192</v>
      </c>
    </row>
    <row r="88" spans="1:11" ht="97.5" customHeight="1" x14ac:dyDescent="0.2">
      <c r="A88" s="63" t="s">
        <v>124</v>
      </c>
      <c r="B88" s="53" t="s">
        <v>95</v>
      </c>
      <c r="C88" s="54" t="s">
        <v>2</v>
      </c>
      <c r="D88" s="55" t="s">
        <v>12</v>
      </c>
      <c r="E88" s="17" t="s">
        <v>150</v>
      </c>
      <c r="F88" s="18" t="s">
        <v>97</v>
      </c>
      <c r="G88" s="5">
        <v>0</v>
      </c>
      <c r="H88" s="5">
        <v>33200000</v>
      </c>
      <c r="I88" s="5">
        <f t="shared" si="14"/>
        <v>33200000</v>
      </c>
      <c r="J88" s="117"/>
      <c r="K88" s="60"/>
    </row>
    <row r="89" spans="1:11" ht="97.5" customHeight="1" thickBot="1" x14ac:dyDescent="0.25">
      <c r="A89" s="46" t="s">
        <v>124</v>
      </c>
      <c r="B89" s="47" t="s">
        <v>95</v>
      </c>
      <c r="C89" s="48" t="s">
        <v>2</v>
      </c>
      <c r="D89" s="49" t="s">
        <v>12</v>
      </c>
      <c r="E89" s="50" t="s">
        <v>150</v>
      </c>
      <c r="F89" s="51" t="s">
        <v>97</v>
      </c>
      <c r="G89" s="52">
        <v>0</v>
      </c>
      <c r="H89" s="52">
        <f>109110000-H88</f>
        <v>75910000</v>
      </c>
      <c r="I89" s="52">
        <f t="shared" si="14"/>
        <v>75910000</v>
      </c>
      <c r="J89" s="61" t="s">
        <v>188</v>
      </c>
      <c r="K89" s="60" t="s">
        <v>7</v>
      </c>
    </row>
    <row r="90" spans="1:11" ht="48" thickTop="1" x14ac:dyDescent="0.2">
      <c r="A90" s="39" t="s">
        <v>180</v>
      </c>
      <c r="B90" s="40" t="s">
        <v>107</v>
      </c>
      <c r="C90" s="41" t="s">
        <v>0</v>
      </c>
      <c r="D90" s="42" t="s">
        <v>0</v>
      </c>
      <c r="E90" s="43" t="s">
        <v>0</v>
      </c>
      <c r="F90" s="44" t="s">
        <v>0</v>
      </c>
      <c r="G90" s="45">
        <v>8732018364</v>
      </c>
      <c r="H90" s="45">
        <v>9454183094</v>
      </c>
      <c r="I90" s="45">
        <f t="shared" si="14"/>
        <v>722164730</v>
      </c>
      <c r="J90" s="66"/>
    </row>
    <row r="91" spans="1:11" ht="141.75" x14ac:dyDescent="0.2">
      <c r="A91" s="3" t="s">
        <v>159</v>
      </c>
      <c r="B91" s="10" t="s">
        <v>107</v>
      </c>
      <c r="C91" s="24" t="s">
        <v>1</v>
      </c>
      <c r="D91" s="28" t="s">
        <v>5</v>
      </c>
      <c r="E91" s="15" t="s">
        <v>148</v>
      </c>
      <c r="F91" s="16" t="s">
        <v>50</v>
      </c>
      <c r="G91" s="2">
        <v>0</v>
      </c>
      <c r="H91" s="2">
        <v>1049734.52</v>
      </c>
      <c r="I91" s="2">
        <f t="shared" ref="I91:I98" si="15">H91-G91</f>
        <v>1049734.52</v>
      </c>
      <c r="J91" s="65" t="s">
        <v>195</v>
      </c>
      <c r="K91" s="60" t="s">
        <v>193</v>
      </c>
    </row>
    <row r="92" spans="1:11" ht="54" customHeight="1" x14ac:dyDescent="0.2">
      <c r="A92" s="121" t="s">
        <v>108</v>
      </c>
      <c r="B92" s="10" t="s">
        <v>107</v>
      </c>
      <c r="C92" s="24" t="s">
        <v>1</v>
      </c>
      <c r="D92" s="28" t="s">
        <v>12</v>
      </c>
      <c r="E92" s="15" t="s">
        <v>109</v>
      </c>
      <c r="F92" s="16" t="s">
        <v>41</v>
      </c>
      <c r="G92" s="2">
        <v>180325954.91999999</v>
      </c>
      <c r="H92" s="2">
        <v>180327154.91999999</v>
      </c>
      <c r="I92" s="2">
        <f t="shared" si="15"/>
        <v>1200</v>
      </c>
      <c r="J92" s="118" t="s">
        <v>197</v>
      </c>
      <c r="K92" s="60" t="s">
        <v>194</v>
      </c>
    </row>
    <row r="93" spans="1:11" ht="54" customHeight="1" x14ac:dyDescent="0.2">
      <c r="A93" s="113"/>
      <c r="B93" s="10" t="s">
        <v>107</v>
      </c>
      <c r="C93" s="24" t="s">
        <v>1</v>
      </c>
      <c r="D93" s="28" t="s">
        <v>12</v>
      </c>
      <c r="E93" s="15" t="s">
        <v>109</v>
      </c>
      <c r="F93" s="16" t="s">
        <v>11</v>
      </c>
      <c r="G93" s="2">
        <v>788909</v>
      </c>
      <c r="H93" s="2">
        <v>836823</v>
      </c>
      <c r="I93" s="2">
        <f t="shared" ref="I93" si="16">H93-G93</f>
        <v>47914</v>
      </c>
      <c r="J93" s="120"/>
      <c r="K93" s="60" t="s">
        <v>194</v>
      </c>
    </row>
    <row r="94" spans="1:11" ht="108" customHeight="1" x14ac:dyDescent="0.2">
      <c r="A94" s="113"/>
      <c r="B94" s="10" t="s">
        <v>107</v>
      </c>
      <c r="C94" s="24" t="s">
        <v>1</v>
      </c>
      <c r="D94" s="28" t="s">
        <v>12</v>
      </c>
      <c r="E94" s="15" t="s">
        <v>109</v>
      </c>
      <c r="F94" s="16" t="s">
        <v>10</v>
      </c>
      <c r="G94" s="2">
        <f>19561836.08-15741</f>
        <v>19546095.079999998</v>
      </c>
      <c r="H94" s="2">
        <v>19496981.079999998</v>
      </c>
      <c r="I94" s="2">
        <f t="shared" si="15"/>
        <v>-49114</v>
      </c>
      <c r="J94" s="102" t="s">
        <v>197</v>
      </c>
      <c r="K94" s="60" t="s">
        <v>194</v>
      </c>
    </row>
    <row r="95" spans="1:11" ht="80.25" customHeight="1" x14ac:dyDescent="0.2">
      <c r="A95" s="113"/>
      <c r="B95" s="10" t="s">
        <v>107</v>
      </c>
      <c r="C95" s="24" t="s">
        <v>1</v>
      </c>
      <c r="D95" s="28" t="s">
        <v>12</v>
      </c>
      <c r="E95" s="15" t="s">
        <v>109</v>
      </c>
      <c r="F95" s="16" t="s">
        <v>10</v>
      </c>
      <c r="G95" s="2">
        <v>15741</v>
      </c>
      <c r="H95" s="2">
        <v>0</v>
      </c>
      <c r="I95" s="2">
        <f t="shared" ref="I95" si="17">H95-G95</f>
        <v>-15741</v>
      </c>
      <c r="J95" s="102" t="s">
        <v>195</v>
      </c>
      <c r="K95" s="60" t="s">
        <v>193</v>
      </c>
    </row>
    <row r="96" spans="1:11" ht="94.5" x14ac:dyDescent="0.2">
      <c r="A96" s="3" t="s">
        <v>110</v>
      </c>
      <c r="B96" s="10" t="s">
        <v>107</v>
      </c>
      <c r="C96" s="24" t="s">
        <v>1</v>
      </c>
      <c r="D96" s="28" t="s">
        <v>12</v>
      </c>
      <c r="E96" s="15" t="s">
        <v>111</v>
      </c>
      <c r="F96" s="16" t="s">
        <v>14</v>
      </c>
      <c r="G96" s="2">
        <v>392670155.80000001</v>
      </c>
      <c r="H96" s="2">
        <v>391620421.27999997</v>
      </c>
      <c r="I96" s="74">
        <f t="shared" si="15"/>
        <v>-1049734.5200000405</v>
      </c>
      <c r="J96" s="67" t="s">
        <v>195</v>
      </c>
      <c r="K96" s="60" t="s">
        <v>193</v>
      </c>
    </row>
    <row r="97" spans="1:11" ht="32.25" customHeight="1" x14ac:dyDescent="0.2">
      <c r="A97" s="121" t="s">
        <v>161</v>
      </c>
      <c r="B97" s="10" t="s">
        <v>107</v>
      </c>
      <c r="C97" s="24" t="s">
        <v>1</v>
      </c>
      <c r="D97" s="28" t="s">
        <v>12</v>
      </c>
      <c r="E97" s="15" t="s">
        <v>181</v>
      </c>
      <c r="F97" s="16" t="s">
        <v>41</v>
      </c>
      <c r="G97" s="2">
        <v>0</v>
      </c>
      <c r="H97" s="2">
        <v>7350669</v>
      </c>
      <c r="I97" s="2">
        <f t="shared" si="15"/>
        <v>7350669</v>
      </c>
      <c r="J97" s="116" t="s">
        <v>188</v>
      </c>
      <c r="K97" s="60" t="s">
        <v>7</v>
      </c>
    </row>
    <row r="98" spans="1:11" ht="32.25" customHeight="1" x14ac:dyDescent="0.2">
      <c r="A98" s="114"/>
      <c r="B98" s="10" t="s">
        <v>107</v>
      </c>
      <c r="C98" s="24" t="s">
        <v>1</v>
      </c>
      <c r="D98" s="28" t="s">
        <v>12</v>
      </c>
      <c r="E98" s="15" t="s">
        <v>181</v>
      </c>
      <c r="F98" s="16" t="s">
        <v>10</v>
      </c>
      <c r="G98" s="2">
        <v>0</v>
      </c>
      <c r="H98" s="2">
        <v>697601</v>
      </c>
      <c r="I98" s="2">
        <f t="shared" si="15"/>
        <v>697601</v>
      </c>
      <c r="J98" s="117"/>
      <c r="K98" s="60" t="s">
        <v>7</v>
      </c>
    </row>
    <row r="99" spans="1:11" ht="141.75" x14ac:dyDescent="0.2">
      <c r="A99" s="3" t="s">
        <v>159</v>
      </c>
      <c r="B99" s="10" t="s">
        <v>107</v>
      </c>
      <c r="C99" s="24" t="s">
        <v>1</v>
      </c>
      <c r="D99" s="28" t="s">
        <v>12</v>
      </c>
      <c r="E99" s="15" t="s">
        <v>148</v>
      </c>
      <c r="F99" s="16" t="s">
        <v>129</v>
      </c>
      <c r="G99" s="2">
        <v>0</v>
      </c>
      <c r="H99" s="2">
        <v>15741</v>
      </c>
      <c r="I99" s="2">
        <f t="shared" ref="I99" si="18">H99-G99</f>
        <v>15741</v>
      </c>
      <c r="J99" s="65" t="s">
        <v>195</v>
      </c>
      <c r="K99" s="60" t="s">
        <v>193</v>
      </c>
    </row>
    <row r="100" spans="1:11" ht="52.5" customHeight="1" x14ac:dyDescent="0.2">
      <c r="A100" s="3" t="s">
        <v>162</v>
      </c>
      <c r="B100" s="10" t="s">
        <v>107</v>
      </c>
      <c r="C100" s="24" t="s">
        <v>1</v>
      </c>
      <c r="D100" s="28" t="s">
        <v>6</v>
      </c>
      <c r="E100" s="15" t="s">
        <v>152</v>
      </c>
      <c r="F100" s="16" t="s">
        <v>53</v>
      </c>
      <c r="G100" s="2">
        <v>0</v>
      </c>
      <c r="H100" s="2">
        <v>11000</v>
      </c>
      <c r="I100" s="2">
        <f t="shared" ref="I100:I104" si="19">H100-G100</f>
        <v>11000</v>
      </c>
      <c r="J100" s="65" t="s">
        <v>188</v>
      </c>
      <c r="K100" s="60" t="s">
        <v>7</v>
      </c>
    </row>
    <row r="101" spans="1:11" ht="32.25" customHeight="1" x14ac:dyDescent="0.2">
      <c r="A101" s="121" t="s">
        <v>161</v>
      </c>
      <c r="B101" s="10" t="s">
        <v>107</v>
      </c>
      <c r="C101" s="24" t="s">
        <v>1</v>
      </c>
      <c r="D101" s="28" t="s">
        <v>6</v>
      </c>
      <c r="E101" s="15" t="s">
        <v>151</v>
      </c>
      <c r="F101" s="16" t="s">
        <v>10</v>
      </c>
      <c r="G101" s="2">
        <v>0</v>
      </c>
      <c r="H101" s="2">
        <v>200000</v>
      </c>
      <c r="I101" s="2">
        <f t="shared" si="19"/>
        <v>200000</v>
      </c>
      <c r="J101" s="115" t="s">
        <v>188</v>
      </c>
      <c r="K101" s="60" t="s">
        <v>7</v>
      </c>
    </row>
    <row r="102" spans="1:11" ht="38.25" customHeight="1" x14ac:dyDescent="0.2">
      <c r="A102" s="114"/>
      <c r="B102" s="10" t="s">
        <v>107</v>
      </c>
      <c r="C102" s="24" t="s">
        <v>1</v>
      </c>
      <c r="D102" s="28" t="s">
        <v>6</v>
      </c>
      <c r="E102" s="15" t="s">
        <v>151</v>
      </c>
      <c r="F102" s="16" t="s">
        <v>50</v>
      </c>
      <c r="G102" s="2">
        <v>0</v>
      </c>
      <c r="H102" s="2">
        <v>307795264</v>
      </c>
      <c r="I102" s="2">
        <f t="shared" si="19"/>
        <v>307795264</v>
      </c>
      <c r="J102" s="117"/>
      <c r="K102" s="60" t="s">
        <v>7</v>
      </c>
    </row>
    <row r="103" spans="1:11" ht="54" customHeight="1" x14ac:dyDescent="0.2">
      <c r="A103" s="121" t="s">
        <v>163</v>
      </c>
      <c r="B103" s="10" t="s">
        <v>107</v>
      </c>
      <c r="C103" s="24" t="s">
        <v>1</v>
      </c>
      <c r="D103" s="28" t="s">
        <v>6</v>
      </c>
      <c r="E103" s="15" t="s">
        <v>153</v>
      </c>
      <c r="F103" s="16" t="s">
        <v>10</v>
      </c>
      <c r="G103" s="2">
        <v>0</v>
      </c>
      <c r="H103" s="2">
        <v>116678</v>
      </c>
      <c r="I103" s="2">
        <f t="shared" si="19"/>
        <v>116678</v>
      </c>
      <c r="J103" s="115" t="s">
        <v>188</v>
      </c>
      <c r="K103" s="60" t="s">
        <v>7</v>
      </c>
    </row>
    <row r="104" spans="1:11" ht="54" customHeight="1" x14ac:dyDescent="0.2">
      <c r="A104" s="114"/>
      <c r="B104" s="10" t="s">
        <v>107</v>
      </c>
      <c r="C104" s="24" t="s">
        <v>1</v>
      </c>
      <c r="D104" s="28" t="s">
        <v>6</v>
      </c>
      <c r="E104" s="15" t="s">
        <v>153</v>
      </c>
      <c r="F104" s="16" t="s">
        <v>50</v>
      </c>
      <c r="G104" s="2">
        <v>0</v>
      </c>
      <c r="H104" s="2">
        <v>40431222</v>
      </c>
      <c r="I104" s="2">
        <f t="shared" si="19"/>
        <v>40431222</v>
      </c>
      <c r="J104" s="117"/>
      <c r="K104" s="60"/>
    </row>
    <row r="105" spans="1:11" ht="91.5" customHeight="1" x14ac:dyDescent="0.2">
      <c r="A105" s="3" t="s">
        <v>112</v>
      </c>
      <c r="B105" s="10" t="s">
        <v>107</v>
      </c>
      <c r="C105" s="24" t="s">
        <v>1</v>
      </c>
      <c r="D105" s="28" t="s">
        <v>6</v>
      </c>
      <c r="E105" s="15" t="s">
        <v>113</v>
      </c>
      <c r="F105" s="16" t="s">
        <v>50</v>
      </c>
      <c r="G105" s="2">
        <v>5000000</v>
      </c>
      <c r="H105" s="2">
        <v>0</v>
      </c>
      <c r="I105" s="2">
        <f t="shared" ref="I105:I110" si="20">H105-G105</f>
        <v>-5000000</v>
      </c>
      <c r="J105" s="115" t="s">
        <v>196</v>
      </c>
      <c r="K105" s="60" t="s">
        <v>192</v>
      </c>
    </row>
    <row r="106" spans="1:11" ht="50.25" customHeight="1" x14ac:dyDescent="0.2">
      <c r="A106" s="121" t="s">
        <v>182</v>
      </c>
      <c r="B106" s="10" t="s">
        <v>107</v>
      </c>
      <c r="C106" s="24" t="s">
        <v>1</v>
      </c>
      <c r="D106" s="28" t="s">
        <v>6</v>
      </c>
      <c r="E106" s="15" t="s">
        <v>154</v>
      </c>
      <c r="F106" s="16" t="s">
        <v>50</v>
      </c>
      <c r="G106" s="2">
        <v>0</v>
      </c>
      <c r="H106" s="2">
        <v>5000000</v>
      </c>
      <c r="I106" s="2">
        <f t="shared" si="20"/>
        <v>5000000</v>
      </c>
      <c r="J106" s="117"/>
      <c r="K106" s="60" t="s">
        <v>192</v>
      </c>
    </row>
    <row r="107" spans="1:11" ht="54" customHeight="1" x14ac:dyDescent="0.2">
      <c r="A107" s="114"/>
      <c r="B107" s="10" t="s">
        <v>107</v>
      </c>
      <c r="C107" s="24" t="s">
        <v>1</v>
      </c>
      <c r="D107" s="28" t="s">
        <v>6</v>
      </c>
      <c r="E107" s="15" t="s">
        <v>154</v>
      </c>
      <c r="F107" s="16" t="s">
        <v>50</v>
      </c>
      <c r="G107" s="2">
        <v>0</v>
      </c>
      <c r="H107" s="2">
        <f>33700630-H106</f>
        <v>28700630</v>
      </c>
      <c r="I107" s="2">
        <f t="shared" si="20"/>
        <v>28700630</v>
      </c>
      <c r="J107" s="65" t="s">
        <v>188</v>
      </c>
      <c r="K107" s="60" t="s">
        <v>7</v>
      </c>
    </row>
    <row r="108" spans="1:11" ht="63" x14ac:dyDescent="0.2">
      <c r="A108" s="3" t="s">
        <v>114</v>
      </c>
      <c r="B108" s="10" t="s">
        <v>107</v>
      </c>
      <c r="C108" s="24" t="s">
        <v>1</v>
      </c>
      <c r="D108" s="28" t="s">
        <v>6</v>
      </c>
      <c r="E108" s="15" t="s">
        <v>115</v>
      </c>
      <c r="F108" s="16" t="s">
        <v>24</v>
      </c>
      <c r="G108" s="2">
        <v>32322190</v>
      </c>
      <c r="H108" s="2">
        <v>48054790</v>
      </c>
      <c r="I108" s="2">
        <f t="shared" si="20"/>
        <v>15732600</v>
      </c>
      <c r="J108" s="65" t="s">
        <v>188</v>
      </c>
      <c r="K108" s="60" t="s">
        <v>7</v>
      </c>
    </row>
    <row r="109" spans="1:11" ht="110.25" x14ac:dyDescent="0.2">
      <c r="A109" s="3" t="s">
        <v>116</v>
      </c>
      <c r="B109" s="10" t="s">
        <v>107</v>
      </c>
      <c r="C109" s="24" t="s">
        <v>1</v>
      </c>
      <c r="D109" s="28" t="s">
        <v>13</v>
      </c>
      <c r="E109" s="15" t="s">
        <v>117</v>
      </c>
      <c r="F109" s="16" t="s">
        <v>19</v>
      </c>
      <c r="G109" s="2">
        <v>170000000</v>
      </c>
      <c r="H109" s="2">
        <v>254079900</v>
      </c>
      <c r="I109" s="2">
        <f t="shared" si="20"/>
        <v>84079900</v>
      </c>
      <c r="J109" s="65" t="s">
        <v>188</v>
      </c>
      <c r="K109" s="60" t="s">
        <v>7</v>
      </c>
    </row>
    <row r="110" spans="1:11" ht="157.5" x14ac:dyDescent="0.2">
      <c r="A110" s="3" t="s">
        <v>118</v>
      </c>
      <c r="B110" s="10" t="s">
        <v>107</v>
      </c>
      <c r="C110" s="24" t="s">
        <v>1</v>
      </c>
      <c r="D110" s="28" t="s">
        <v>13</v>
      </c>
      <c r="E110" s="15" t="s">
        <v>119</v>
      </c>
      <c r="F110" s="16" t="s">
        <v>53</v>
      </c>
      <c r="G110" s="2">
        <v>262632465.19</v>
      </c>
      <c r="H110" s="2">
        <v>488029065.19</v>
      </c>
      <c r="I110" s="2">
        <f t="shared" si="20"/>
        <v>225396600</v>
      </c>
      <c r="J110" s="72" t="s">
        <v>188</v>
      </c>
      <c r="K110" s="60" t="s">
        <v>7</v>
      </c>
    </row>
    <row r="111" spans="1:11" ht="63" x14ac:dyDescent="0.2">
      <c r="A111" s="3" t="s">
        <v>161</v>
      </c>
      <c r="B111" s="10" t="s">
        <v>107</v>
      </c>
      <c r="C111" s="24" t="s">
        <v>1</v>
      </c>
      <c r="D111" s="28" t="s">
        <v>21</v>
      </c>
      <c r="E111" s="15" t="s">
        <v>151</v>
      </c>
      <c r="F111" s="16" t="s">
        <v>8</v>
      </c>
      <c r="G111" s="2">
        <v>0</v>
      </c>
      <c r="H111" s="2">
        <v>4284558</v>
      </c>
      <c r="I111" s="74">
        <f t="shared" ref="I111:I112" si="21">H111-G111</f>
        <v>4284558</v>
      </c>
      <c r="J111" s="107" t="s">
        <v>188</v>
      </c>
      <c r="K111" s="60" t="s">
        <v>7</v>
      </c>
    </row>
    <row r="112" spans="1:11" ht="63" x14ac:dyDescent="0.2">
      <c r="A112" s="3" t="s">
        <v>161</v>
      </c>
      <c r="B112" s="10" t="s">
        <v>107</v>
      </c>
      <c r="C112" s="24" t="s">
        <v>1</v>
      </c>
      <c r="D112" s="28" t="s">
        <v>21</v>
      </c>
      <c r="E112" s="15" t="s">
        <v>151</v>
      </c>
      <c r="F112" s="16" t="s">
        <v>10</v>
      </c>
      <c r="G112" s="2">
        <v>0</v>
      </c>
      <c r="H112" s="2">
        <v>500308</v>
      </c>
      <c r="I112" s="2">
        <f t="shared" si="21"/>
        <v>500308</v>
      </c>
      <c r="J112" s="107" t="s">
        <v>188</v>
      </c>
      <c r="K112" s="60" t="s">
        <v>7</v>
      </c>
    </row>
    <row r="113" spans="1:11" ht="48" thickBot="1" x14ac:dyDescent="0.25">
      <c r="A113" s="46" t="s">
        <v>28</v>
      </c>
      <c r="B113" s="47" t="s">
        <v>107</v>
      </c>
      <c r="C113" s="48" t="s">
        <v>1</v>
      </c>
      <c r="D113" s="49" t="s">
        <v>21</v>
      </c>
      <c r="E113" s="50" t="s">
        <v>140</v>
      </c>
      <c r="F113" s="51" t="s">
        <v>24</v>
      </c>
      <c r="G113" s="52">
        <v>0</v>
      </c>
      <c r="H113" s="52">
        <v>6867700</v>
      </c>
      <c r="I113" s="52">
        <f t="shared" ref="I113:I117" si="22">H113-G113</f>
        <v>6867700</v>
      </c>
      <c r="J113" s="61" t="s">
        <v>188</v>
      </c>
      <c r="K113" s="60" t="s">
        <v>7</v>
      </c>
    </row>
    <row r="114" spans="1:11" ht="32.25" thickTop="1" x14ac:dyDescent="0.2">
      <c r="A114" s="39" t="s">
        <v>120</v>
      </c>
      <c r="B114" s="40" t="s">
        <v>121</v>
      </c>
      <c r="C114" s="41" t="s">
        <v>0</v>
      </c>
      <c r="D114" s="42" t="s">
        <v>0</v>
      </c>
      <c r="E114" s="43" t="s">
        <v>0</v>
      </c>
      <c r="F114" s="44" t="s">
        <v>0</v>
      </c>
      <c r="G114" s="45">
        <v>30682106</v>
      </c>
      <c r="H114" s="45">
        <v>30682106</v>
      </c>
      <c r="I114" s="45">
        <f t="shared" si="22"/>
        <v>0</v>
      </c>
      <c r="J114" s="66"/>
    </row>
    <row r="115" spans="1:11" ht="78.75" x14ac:dyDescent="0.2">
      <c r="A115" s="3" t="s">
        <v>9</v>
      </c>
      <c r="B115" s="10" t="s">
        <v>121</v>
      </c>
      <c r="C115" s="24" t="s">
        <v>5</v>
      </c>
      <c r="D115" s="28" t="s">
        <v>4</v>
      </c>
      <c r="E115" s="15" t="s">
        <v>122</v>
      </c>
      <c r="F115" s="16" t="s">
        <v>11</v>
      </c>
      <c r="G115" s="2">
        <v>19420</v>
      </c>
      <c r="H115" s="2">
        <v>16420</v>
      </c>
      <c r="I115" s="2">
        <f t="shared" si="22"/>
        <v>-3000</v>
      </c>
      <c r="J115" s="115" t="s">
        <v>195</v>
      </c>
      <c r="K115" s="60" t="s">
        <v>193</v>
      </c>
    </row>
    <row r="116" spans="1:11" ht="142.5" thickBot="1" x14ac:dyDescent="0.25">
      <c r="A116" s="46" t="s">
        <v>159</v>
      </c>
      <c r="B116" s="47" t="s">
        <v>121</v>
      </c>
      <c r="C116" s="48" t="s">
        <v>5</v>
      </c>
      <c r="D116" s="49" t="s">
        <v>4</v>
      </c>
      <c r="E116" s="50" t="s">
        <v>148</v>
      </c>
      <c r="F116" s="51" t="s">
        <v>129</v>
      </c>
      <c r="G116" s="52">
        <v>0</v>
      </c>
      <c r="H116" s="52">
        <v>3000</v>
      </c>
      <c r="I116" s="52">
        <f t="shared" si="22"/>
        <v>3000</v>
      </c>
      <c r="J116" s="124"/>
      <c r="K116" s="60" t="s">
        <v>193</v>
      </c>
    </row>
    <row r="117" spans="1:11" ht="32.25" thickTop="1" x14ac:dyDescent="0.2">
      <c r="A117" s="32" t="s">
        <v>183</v>
      </c>
      <c r="B117" s="33" t="s">
        <v>123</v>
      </c>
      <c r="C117" s="34" t="s">
        <v>0</v>
      </c>
      <c r="D117" s="35" t="s">
        <v>0</v>
      </c>
      <c r="E117" s="36" t="s">
        <v>0</v>
      </c>
      <c r="F117" s="37" t="s">
        <v>0</v>
      </c>
      <c r="G117" s="38">
        <v>214918443</v>
      </c>
      <c r="H117" s="38">
        <v>217230743</v>
      </c>
      <c r="I117" s="38">
        <f t="shared" si="22"/>
        <v>2312300</v>
      </c>
      <c r="J117" s="69"/>
    </row>
    <row r="118" spans="1:11" ht="26.25" customHeight="1" x14ac:dyDescent="0.2">
      <c r="A118" s="121" t="s">
        <v>28</v>
      </c>
      <c r="B118" s="10" t="s">
        <v>123</v>
      </c>
      <c r="C118" s="24" t="s">
        <v>1</v>
      </c>
      <c r="D118" s="28" t="s">
        <v>21</v>
      </c>
      <c r="E118" s="15" t="s">
        <v>49</v>
      </c>
      <c r="F118" s="16" t="s">
        <v>14</v>
      </c>
      <c r="G118" s="2">
        <v>300000</v>
      </c>
      <c r="H118" s="2">
        <v>550000</v>
      </c>
      <c r="I118" s="2">
        <f t="shared" ref="I118:I119" si="23">H118-G118</f>
        <v>250000</v>
      </c>
      <c r="J118" s="115" t="s">
        <v>188</v>
      </c>
      <c r="K118" s="60" t="s">
        <v>7</v>
      </c>
    </row>
    <row r="119" spans="1:11" ht="26.25" customHeight="1" x14ac:dyDescent="0.2">
      <c r="A119" s="114"/>
      <c r="B119" s="10" t="s">
        <v>123</v>
      </c>
      <c r="C119" s="24" t="s">
        <v>1</v>
      </c>
      <c r="D119" s="28" t="s">
        <v>21</v>
      </c>
      <c r="E119" s="15" t="s">
        <v>29</v>
      </c>
      <c r="F119" s="16" t="s">
        <v>14</v>
      </c>
      <c r="G119" s="2">
        <v>1120000</v>
      </c>
      <c r="H119" s="2">
        <v>2923200</v>
      </c>
      <c r="I119" s="2">
        <f t="shared" si="23"/>
        <v>1803200</v>
      </c>
      <c r="J119" s="117"/>
    </row>
    <row r="120" spans="1:11" ht="62.25" customHeight="1" x14ac:dyDescent="0.2">
      <c r="A120" s="121" t="s">
        <v>125</v>
      </c>
      <c r="B120" s="10" t="s">
        <v>123</v>
      </c>
      <c r="C120" s="24" t="s">
        <v>2</v>
      </c>
      <c r="D120" s="28" t="s">
        <v>6</v>
      </c>
      <c r="E120" s="15" t="s">
        <v>126</v>
      </c>
      <c r="F120" s="16" t="s">
        <v>24</v>
      </c>
      <c r="G120" s="2">
        <v>2096200</v>
      </c>
      <c r="H120" s="2">
        <v>0</v>
      </c>
      <c r="I120" s="2">
        <f t="shared" ref="I120:I126" si="24">H120-G120</f>
        <v>-2096200</v>
      </c>
      <c r="J120" s="115" t="s">
        <v>196</v>
      </c>
      <c r="K120" s="60" t="s">
        <v>192</v>
      </c>
    </row>
    <row r="121" spans="1:11" ht="55.5" customHeight="1" x14ac:dyDescent="0.2">
      <c r="A121" s="113"/>
      <c r="B121" s="10" t="s">
        <v>123</v>
      </c>
      <c r="C121" s="24" t="s">
        <v>2</v>
      </c>
      <c r="D121" s="28" t="s">
        <v>6</v>
      </c>
      <c r="E121" s="15" t="s">
        <v>126</v>
      </c>
      <c r="F121" s="16" t="s">
        <v>14</v>
      </c>
      <c r="G121" s="2">
        <v>4277000</v>
      </c>
      <c r="H121" s="2">
        <v>0</v>
      </c>
      <c r="I121" s="2">
        <f t="shared" si="24"/>
        <v>-4277000</v>
      </c>
      <c r="J121" s="117"/>
      <c r="K121" s="60" t="s">
        <v>192</v>
      </c>
    </row>
    <row r="122" spans="1:11" ht="114.75" customHeight="1" x14ac:dyDescent="0.2">
      <c r="A122" s="8" t="s">
        <v>127</v>
      </c>
      <c r="B122" s="15" t="s">
        <v>123</v>
      </c>
      <c r="C122" s="24" t="s">
        <v>2</v>
      </c>
      <c r="D122" s="28" t="s">
        <v>6</v>
      </c>
      <c r="E122" s="17" t="s">
        <v>128</v>
      </c>
      <c r="F122" s="16" t="s">
        <v>24</v>
      </c>
      <c r="G122" s="2">
        <v>0</v>
      </c>
      <c r="H122" s="2">
        <v>259100</v>
      </c>
      <c r="I122" s="2">
        <f t="shared" ref="I122" si="25">H122-G122</f>
        <v>259100</v>
      </c>
      <c r="J122" s="65" t="s">
        <v>187</v>
      </c>
      <c r="K122" s="60" t="s">
        <v>186</v>
      </c>
    </row>
    <row r="123" spans="1:11" ht="56.25" customHeight="1" x14ac:dyDescent="0.2">
      <c r="A123" s="125" t="s">
        <v>127</v>
      </c>
      <c r="B123" s="15" t="s">
        <v>123</v>
      </c>
      <c r="C123" s="24" t="s">
        <v>2</v>
      </c>
      <c r="D123" s="28" t="s">
        <v>6</v>
      </c>
      <c r="E123" s="15" t="s">
        <v>128</v>
      </c>
      <c r="F123" s="16" t="s">
        <v>24</v>
      </c>
      <c r="G123" s="2">
        <v>0</v>
      </c>
      <c r="H123" s="2">
        <f>2355300-259100</f>
        <v>2096200</v>
      </c>
      <c r="I123" s="2">
        <f t="shared" si="24"/>
        <v>2096200</v>
      </c>
      <c r="J123" s="115" t="s">
        <v>196</v>
      </c>
      <c r="K123" s="60" t="s">
        <v>192</v>
      </c>
    </row>
    <row r="124" spans="1:11" ht="56.25" customHeight="1" thickBot="1" x14ac:dyDescent="0.25">
      <c r="A124" s="111"/>
      <c r="B124" s="50" t="s">
        <v>123</v>
      </c>
      <c r="C124" s="48" t="s">
        <v>2</v>
      </c>
      <c r="D124" s="49" t="s">
        <v>6</v>
      </c>
      <c r="E124" s="110" t="s">
        <v>128</v>
      </c>
      <c r="F124" s="51" t="s">
        <v>14</v>
      </c>
      <c r="G124" s="52">
        <v>528600</v>
      </c>
      <c r="H124" s="52">
        <v>4805600</v>
      </c>
      <c r="I124" s="52">
        <f t="shared" si="24"/>
        <v>4277000</v>
      </c>
      <c r="J124" s="124"/>
      <c r="K124" s="60" t="s">
        <v>192</v>
      </c>
    </row>
    <row r="125" spans="1:11" ht="48" thickTop="1" x14ac:dyDescent="0.2">
      <c r="A125" s="32" t="s">
        <v>184</v>
      </c>
      <c r="B125" s="33" t="s">
        <v>130</v>
      </c>
      <c r="C125" s="34" t="s">
        <v>0</v>
      </c>
      <c r="D125" s="35" t="s">
        <v>0</v>
      </c>
      <c r="E125" s="36" t="s">
        <v>0</v>
      </c>
      <c r="F125" s="37" t="s">
        <v>0</v>
      </c>
      <c r="G125" s="38">
        <v>519101380</v>
      </c>
      <c r="H125" s="38">
        <v>524895480</v>
      </c>
      <c r="I125" s="38">
        <f t="shared" si="24"/>
        <v>5794100</v>
      </c>
      <c r="J125" s="69"/>
    </row>
    <row r="126" spans="1:11" ht="74.25" customHeight="1" x14ac:dyDescent="0.2">
      <c r="A126" s="121" t="s">
        <v>131</v>
      </c>
      <c r="B126" s="10" t="s">
        <v>130</v>
      </c>
      <c r="C126" s="24" t="s">
        <v>6</v>
      </c>
      <c r="D126" s="28" t="s">
        <v>2</v>
      </c>
      <c r="E126" s="15" t="s">
        <v>132</v>
      </c>
      <c r="F126" s="16" t="s">
        <v>10</v>
      </c>
      <c r="G126" s="2">
        <v>2917</v>
      </c>
      <c r="H126" s="2">
        <v>4367</v>
      </c>
      <c r="I126" s="2">
        <f t="shared" si="24"/>
        <v>1450</v>
      </c>
      <c r="J126" s="115" t="s">
        <v>188</v>
      </c>
      <c r="K126" s="60" t="s">
        <v>7</v>
      </c>
    </row>
    <row r="127" spans="1:11" ht="74.25" customHeight="1" x14ac:dyDescent="0.2">
      <c r="A127" s="114"/>
      <c r="B127" s="10" t="s">
        <v>130</v>
      </c>
      <c r="C127" s="24" t="s">
        <v>6</v>
      </c>
      <c r="D127" s="28" t="s">
        <v>2</v>
      </c>
      <c r="E127" s="15" t="s">
        <v>132</v>
      </c>
      <c r="F127" s="16" t="s">
        <v>77</v>
      </c>
      <c r="G127" s="2">
        <v>1074700</v>
      </c>
      <c r="H127" s="2">
        <v>5867350</v>
      </c>
      <c r="I127" s="2">
        <f t="shared" ref="I127:I128" si="26">H127-G127</f>
        <v>4792650</v>
      </c>
      <c r="J127" s="116"/>
      <c r="K127" s="60" t="s">
        <v>7</v>
      </c>
    </row>
    <row r="128" spans="1:11" ht="32.25" thickBot="1" x14ac:dyDescent="0.25">
      <c r="A128" s="46" t="s">
        <v>28</v>
      </c>
      <c r="B128" s="47" t="s">
        <v>130</v>
      </c>
      <c r="C128" s="48" t="s">
        <v>13</v>
      </c>
      <c r="D128" s="49" t="s">
        <v>5</v>
      </c>
      <c r="E128" s="50" t="s">
        <v>49</v>
      </c>
      <c r="F128" s="51" t="s">
        <v>10</v>
      </c>
      <c r="G128" s="52">
        <v>1200000</v>
      </c>
      <c r="H128" s="52">
        <v>2200000</v>
      </c>
      <c r="I128" s="52">
        <f t="shared" si="26"/>
        <v>1000000</v>
      </c>
      <c r="J128" s="124"/>
      <c r="K128" s="60" t="s">
        <v>7</v>
      </c>
    </row>
    <row r="129" spans="1:11" ht="32.25" thickTop="1" x14ac:dyDescent="0.2">
      <c r="A129" s="32" t="s">
        <v>133</v>
      </c>
      <c r="B129" s="33" t="s">
        <v>134</v>
      </c>
      <c r="C129" s="34" t="s">
        <v>0</v>
      </c>
      <c r="D129" s="35" t="s">
        <v>0</v>
      </c>
      <c r="E129" s="36" t="s">
        <v>0</v>
      </c>
      <c r="F129" s="37" t="s">
        <v>0</v>
      </c>
      <c r="G129" s="38">
        <v>123935963</v>
      </c>
      <c r="H129" s="38">
        <v>213118711.74000001</v>
      </c>
      <c r="I129" s="38">
        <f>H129-G129</f>
        <v>89182748.74000001</v>
      </c>
      <c r="J129" s="69"/>
    </row>
    <row r="130" spans="1:11" ht="47.25" x14ac:dyDescent="0.2">
      <c r="A130" s="121" t="s">
        <v>164</v>
      </c>
      <c r="B130" s="10" t="s">
        <v>134</v>
      </c>
      <c r="C130" s="24" t="s">
        <v>5</v>
      </c>
      <c r="D130" s="28" t="s">
        <v>4</v>
      </c>
      <c r="E130" s="15" t="s">
        <v>155</v>
      </c>
      <c r="F130" s="16" t="s">
        <v>10</v>
      </c>
      <c r="G130" s="2">
        <v>0</v>
      </c>
      <c r="H130" s="2">
        <f>9898900-1088900</f>
        <v>8810000</v>
      </c>
      <c r="I130" s="2">
        <f t="shared" ref="I130:I131" si="27">H130-G130</f>
        <v>8810000</v>
      </c>
      <c r="J130" s="65" t="s">
        <v>188</v>
      </c>
      <c r="K130" s="60" t="s">
        <v>7</v>
      </c>
    </row>
    <row r="131" spans="1:11" ht="97.5" customHeight="1" x14ac:dyDescent="0.2">
      <c r="A131" s="114"/>
      <c r="B131" s="10" t="s">
        <v>134</v>
      </c>
      <c r="C131" s="24" t="s">
        <v>5</v>
      </c>
      <c r="D131" s="28" t="s">
        <v>4</v>
      </c>
      <c r="E131" s="15" t="s">
        <v>155</v>
      </c>
      <c r="F131" s="16" t="s">
        <v>10</v>
      </c>
      <c r="G131" s="2">
        <v>0</v>
      </c>
      <c r="H131" s="2">
        <v>1088900</v>
      </c>
      <c r="I131" s="2">
        <f t="shared" si="27"/>
        <v>1088900</v>
      </c>
      <c r="J131" s="95" t="s">
        <v>187</v>
      </c>
      <c r="K131" s="60" t="s">
        <v>186</v>
      </c>
    </row>
    <row r="132" spans="1:11" ht="23.25" customHeight="1" x14ac:dyDescent="0.2">
      <c r="A132" s="121" t="s">
        <v>135</v>
      </c>
      <c r="B132" s="10" t="s">
        <v>134</v>
      </c>
      <c r="C132" s="24" t="s">
        <v>13</v>
      </c>
      <c r="D132" s="28" t="s">
        <v>3</v>
      </c>
      <c r="E132" s="15" t="s">
        <v>136</v>
      </c>
      <c r="F132" s="16" t="s">
        <v>10</v>
      </c>
      <c r="G132" s="2">
        <v>130000</v>
      </c>
      <c r="H132" s="2">
        <v>0</v>
      </c>
      <c r="I132" s="2">
        <f t="shared" ref="I132:I144" si="28">H132-G132</f>
        <v>-130000</v>
      </c>
      <c r="J132" s="118" t="s">
        <v>196</v>
      </c>
      <c r="K132" s="60" t="s">
        <v>192</v>
      </c>
    </row>
    <row r="133" spans="1:11" ht="23.25" customHeight="1" x14ac:dyDescent="0.2">
      <c r="A133" s="113"/>
      <c r="B133" s="10" t="s">
        <v>134</v>
      </c>
      <c r="C133" s="24" t="s">
        <v>13</v>
      </c>
      <c r="D133" s="28" t="s">
        <v>3</v>
      </c>
      <c r="E133" s="15" t="s">
        <v>136</v>
      </c>
      <c r="F133" s="16" t="s">
        <v>24</v>
      </c>
      <c r="G133" s="2">
        <v>4000000</v>
      </c>
      <c r="H133" s="2">
        <v>0</v>
      </c>
      <c r="I133" s="2">
        <f t="shared" si="28"/>
        <v>-4000000</v>
      </c>
      <c r="J133" s="119"/>
      <c r="K133" s="60" t="s">
        <v>192</v>
      </c>
    </row>
    <row r="134" spans="1:11" ht="23.25" customHeight="1" x14ac:dyDescent="0.2">
      <c r="A134" s="113"/>
      <c r="B134" s="10" t="s">
        <v>134</v>
      </c>
      <c r="C134" s="24" t="s">
        <v>13</v>
      </c>
      <c r="D134" s="28" t="s">
        <v>3</v>
      </c>
      <c r="E134" s="15" t="s">
        <v>136</v>
      </c>
      <c r="F134" s="16" t="s">
        <v>15</v>
      </c>
      <c r="G134" s="2">
        <v>6003954.7400000002</v>
      </c>
      <c r="H134" s="2">
        <v>0</v>
      </c>
      <c r="I134" s="2">
        <f t="shared" si="28"/>
        <v>-6003954.7400000002</v>
      </c>
      <c r="J134" s="119"/>
      <c r="K134" s="60" t="s">
        <v>192</v>
      </c>
    </row>
    <row r="135" spans="1:11" ht="23.25" customHeight="1" x14ac:dyDescent="0.2">
      <c r="A135" s="114"/>
      <c r="B135" s="10" t="s">
        <v>134</v>
      </c>
      <c r="C135" s="24" t="s">
        <v>13</v>
      </c>
      <c r="D135" s="28" t="s">
        <v>3</v>
      </c>
      <c r="E135" s="15" t="s">
        <v>136</v>
      </c>
      <c r="F135" s="16" t="s">
        <v>25</v>
      </c>
      <c r="G135" s="2">
        <v>10090000</v>
      </c>
      <c r="H135" s="2">
        <v>0</v>
      </c>
      <c r="I135" s="2">
        <f t="shared" si="28"/>
        <v>-10090000</v>
      </c>
      <c r="J135" s="120"/>
      <c r="K135" s="60" t="s">
        <v>192</v>
      </c>
    </row>
    <row r="136" spans="1:11" ht="91.5" customHeight="1" x14ac:dyDescent="0.2">
      <c r="A136" s="3" t="s">
        <v>137</v>
      </c>
      <c r="B136" s="10" t="s">
        <v>134</v>
      </c>
      <c r="C136" s="24" t="s">
        <v>13</v>
      </c>
      <c r="D136" s="28" t="s">
        <v>3</v>
      </c>
      <c r="E136" s="15" t="s">
        <v>138</v>
      </c>
      <c r="F136" s="16" t="s">
        <v>10</v>
      </c>
      <c r="G136" s="2">
        <v>1000000</v>
      </c>
      <c r="H136" s="2">
        <v>0</v>
      </c>
      <c r="I136" s="2">
        <f t="shared" si="28"/>
        <v>-1000000</v>
      </c>
      <c r="J136" s="95" t="s">
        <v>196</v>
      </c>
      <c r="K136" s="60" t="s">
        <v>192</v>
      </c>
    </row>
    <row r="137" spans="1:11" ht="29.25" customHeight="1" x14ac:dyDescent="0.2">
      <c r="A137" s="111" t="s">
        <v>160</v>
      </c>
      <c r="B137" s="103" t="s">
        <v>134</v>
      </c>
      <c r="C137" s="104" t="s">
        <v>13</v>
      </c>
      <c r="D137" s="105" t="s">
        <v>3</v>
      </c>
      <c r="E137" s="103" t="s">
        <v>149</v>
      </c>
      <c r="F137" s="106" t="s">
        <v>10</v>
      </c>
      <c r="G137" s="6">
        <v>0</v>
      </c>
      <c r="H137" s="6">
        <v>755707.84</v>
      </c>
      <c r="I137" s="6">
        <f t="shared" si="28"/>
        <v>755707.84</v>
      </c>
      <c r="J137" s="116" t="s">
        <v>196</v>
      </c>
      <c r="K137" s="60" t="s">
        <v>192</v>
      </c>
    </row>
    <row r="138" spans="1:11" ht="29.25" customHeight="1" x14ac:dyDescent="0.2">
      <c r="A138" s="112"/>
      <c r="B138" s="15" t="s">
        <v>134</v>
      </c>
      <c r="C138" s="24" t="s">
        <v>13</v>
      </c>
      <c r="D138" s="28" t="s">
        <v>3</v>
      </c>
      <c r="E138" s="15" t="s">
        <v>149</v>
      </c>
      <c r="F138" s="16" t="s">
        <v>24</v>
      </c>
      <c r="G138" s="2">
        <v>0</v>
      </c>
      <c r="H138" s="2">
        <f>24000000-H141</f>
        <v>4000000</v>
      </c>
      <c r="I138" s="2">
        <f t="shared" si="28"/>
        <v>4000000</v>
      </c>
      <c r="J138" s="116"/>
      <c r="K138" s="60" t="s">
        <v>192</v>
      </c>
    </row>
    <row r="139" spans="1:11" ht="29.25" customHeight="1" x14ac:dyDescent="0.2">
      <c r="A139" s="112"/>
      <c r="B139" s="15" t="s">
        <v>134</v>
      </c>
      <c r="C139" s="24" t="s">
        <v>13</v>
      </c>
      <c r="D139" s="28" t="s">
        <v>3</v>
      </c>
      <c r="E139" s="15" t="s">
        <v>149</v>
      </c>
      <c r="F139" s="16" t="s">
        <v>15</v>
      </c>
      <c r="G139" s="2">
        <v>0</v>
      </c>
      <c r="H139" s="2">
        <f>19906610.7-H142</f>
        <v>6378246.8999999985</v>
      </c>
      <c r="I139" s="2">
        <f t="shared" si="28"/>
        <v>6378246.8999999985</v>
      </c>
      <c r="J139" s="116"/>
      <c r="K139" s="60" t="s">
        <v>192</v>
      </c>
    </row>
    <row r="140" spans="1:11" ht="29.25" customHeight="1" x14ac:dyDescent="0.2">
      <c r="A140" s="112"/>
      <c r="B140" s="15" t="s">
        <v>134</v>
      </c>
      <c r="C140" s="24" t="s">
        <v>13</v>
      </c>
      <c r="D140" s="28" t="s">
        <v>3</v>
      </c>
      <c r="E140" s="15" t="s">
        <v>149</v>
      </c>
      <c r="F140" s="16" t="s">
        <v>32</v>
      </c>
      <c r="G140" s="2">
        <v>0</v>
      </c>
      <c r="H140" s="2">
        <f>51410657.24-H143</f>
        <v>5655172.3000000045</v>
      </c>
      <c r="I140" s="2">
        <f t="shared" si="28"/>
        <v>5655172.3000000045</v>
      </c>
      <c r="J140" s="117"/>
      <c r="K140" s="60" t="s">
        <v>192</v>
      </c>
    </row>
    <row r="141" spans="1:11" ht="15.75" customHeight="1" x14ac:dyDescent="0.2">
      <c r="A141" s="113" t="s">
        <v>160</v>
      </c>
      <c r="B141" s="10" t="s">
        <v>134</v>
      </c>
      <c r="C141" s="24" t="s">
        <v>13</v>
      </c>
      <c r="D141" s="28" t="s">
        <v>3</v>
      </c>
      <c r="E141" s="15" t="s">
        <v>149</v>
      </c>
      <c r="F141" s="16" t="s">
        <v>24</v>
      </c>
      <c r="G141" s="2">
        <v>0</v>
      </c>
      <c r="H141" s="2">
        <v>20000000</v>
      </c>
      <c r="I141" s="2">
        <f t="shared" si="28"/>
        <v>20000000</v>
      </c>
      <c r="J141" s="115" t="s">
        <v>188</v>
      </c>
      <c r="K141" s="60" t="s">
        <v>7</v>
      </c>
    </row>
    <row r="142" spans="1:11" ht="15.75" customHeight="1" x14ac:dyDescent="0.2">
      <c r="A142" s="113"/>
      <c r="B142" s="10" t="s">
        <v>134</v>
      </c>
      <c r="C142" s="24" t="s">
        <v>13</v>
      </c>
      <c r="D142" s="28" t="s">
        <v>3</v>
      </c>
      <c r="E142" s="15" t="s">
        <v>149</v>
      </c>
      <c r="F142" s="16" t="s">
        <v>15</v>
      </c>
      <c r="G142" s="2">
        <v>0</v>
      </c>
      <c r="H142" s="2">
        <v>13528363.800000001</v>
      </c>
      <c r="I142" s="2">
        <f t="shared" si="28"/>
        <v>13528363.800000001</v>
      </c>
      <c r="J142" s="116"/>
    </row>
    <row r="143" spans="1:11" ht="15.75" customHeight="1" x14ac:dyDescent="0.2">
      <c r="A143" s="113"/>
      <c r="B143" s="10" t="s">
        <v>134</v>
      </c>
      <c r="C143" s="24" t="s">
        <v>13</v>
      </c>
      <c r="D143" s="28" t="s">
        <v>3</v>
      </c>
      <c r="E143" s="15" t="s">
        <v>149</v>
      </c>
      <c r="F143" s="16" t="s">
        <v>32</v>
      </c>
      <c r="G143" s="2">
        <v>0</v>
      </c>
      <c r="H143" s="2">
        <v>45755484.939999998</v>
      </c>
      <c r="I143" s="2">
        <f t="shared" si="28"/>
        <v>45755484.939999998</v>
      </c>
      <c r="J143" s="117"/>
    </row>
    <row r="144" spans="1:11" ht="110.25" x14ac:dyDescent="0.2">
      <c r="A144" s="114"/>
      <c r="B144" s="10" t="s">
        <v>134</v>
      </c>
      <c r="C144" s="24" t="s">
        <v>13</v>
      </c>
      <c r="D144" s="28" t="s">
        <v>3</v>
      </c>
      <c r="E144" s="15" t="s">
        <v>149</v>
      </c>
      <c r="F144" s="16" t="s">
        <v>25</v>
      </c>
      <c r="G144" s="2">
        <v>0</v>
      </c>
      <c r="H144" s="2">
        <v>4434827.7</v>
      </c>
      <c r="I144" s="2">
        <f t="shared" si="28"/>
        <v>4434827.7</v>
      </c>
      <c r="J144" s="65" t="s">
        <v>196</v>
      </c>
      <c r="K144" s="60" t="s">
        <v>192</v>
      </c>
    </row>
    <row r="145" spans="1:11" ht="15.75" x14ac:dyDescent="0.2">
      <c r="A145" s="127" t="s">
        <v>139</v>
      </c>
      <c r="B145" s="128"/>
      <c r="C145" s="128"/>
      <c r="D145" s="128"/>
      <c r="E145" s="128"/>
      <c r="F145" s="129"/>
      <c r="G145" s="1">
        <v>47750366354.220001</v>
      </c>
      <c r="H145" s="1">
        <v>52100382362.959999</v>
      </c>
      <c r="I145" s="1">
        <f>H145-G145</f>
        <v>4350016008.7399979</v>
      </c>
      <c r="J145" s="70"/>
    </row>
    <row r="146" spans="1:11" ht="12.75" customHeight="1" x14ac:dyDescent="0.2"/>
    <row r="147" spans="1:11" s="13" customFormat="1" ht="15.75" customHeight="1" x14ac:dyDescent="0.25">
      <c r="A147" s="78" t="s">
        <v>170</v>
      </c>
      <c r="B147" s="79"/>
      <c r="C147" s="80"/>
      <c r="D147" s="81"/>
      <c r="E147" s="82"/>
      <c r="F147" s="82"/>
      <c r="G147" s="83"/>
      <c r="H147" s="84"/>
      <c r="I147" s="84"/>
      <c r="J147" s="85" t="s">
        <v>171</v>
      </c>
      <c r="K147" s="58"/>
    </row>
    <row r="148" spans="1:11" s="14" customFormat="1" ht="19.5" customHeight="1" x14ac:dyDescent="0.2">
      <c r="A148" s="86"/>
      <c r="B148" s="87"/>
      <c r="C148" s="88"/>
      <c r="D148" s="89"/>
      <c r="E148" s="90"/>
      <c r="F148" s="90"/>
      <c r="G148" s="91"/>
      <c r="H148" s="92"/>
      <c r="I148" s="92"/>
      <c r="J148" s="93"/>
      <c r="K148" s="59"/>
    </row>
    <row r="149" spans="1:11" s="14" customFormat="1" ht="19.5" customHeight="1" x14ac:dyDescent="0.2">
      <c r="A149" s="86"/>
      <c r="B149" s="87"/>
      <c r="C149" s="88"/>
      <c r="D149" s="89"/>
      <c r="E149" s="90"/>
      <c r="F149" s="90"/>
      <c r="G149" s="91"/>
      <c r="H149" s="92"/>
      <c r="I149" s="92"/>
      <c r="J149" s="93"/>
      <c r="K149" s="59"/>
    </row>
    <row r="150" spans="1:11" s="14" customFormat="1" x14ac:dyDescent="0.2">
      <c r="A150" s="86" t="s">
        <v>172</v>
      </c>
      <c r="B150" s="87"/>
      <c r="C150" s="88"/>
      <c r="D150" s="89"/>
      <c r="E150" s="90"/>
      <c r="F150" s="90"/>
      <c r="G150" s="91"/>
      <c r="H150" s="92"/>
      <c r="I150" s="92"/>
      <c r="J150" s="93"/>
      <c r="K150" s="59"/>
    </row>
    <row r="151" spans="1:11" s="14" customFormat="1" x14ac:dyDescent="0.2">
      <c r="A151" s="86" t="s">
        <v>173</v>
      </c>
      <c r="B151" s="87"/>
      <c r="C151" s="88"/>
      <c r="D151" s="89"/>
      <c r="E151" s="90"/>
      <c r="F151" s="90"/>
      <c r="G151" s="91"/>
      <c r="H151" s="92"/>
      <c r="I151" s="92"/>
      <c r="J151" s="93"/>
      <c r="K151" s="59"/>
    </row>
  </sheetData>
  <mergeCells count="63">
    <mergeCell ref="J76:J77"/>
    <mergeCell ref="J78:J79"/>
    <mergeCell ref="J72:J73"/>
    <mergeCell ref="J68:J71"/>
    <mergeCell ref="A1:J1"/>
    <mergeCell ref="A145:F145"/>
    <mergeCell ref="B3:F3"/>
    <mergeCell ref="A18:A19"/>
    <mergeCell ref="A30:A31"/>
    <mergeCell ref="A37:A38"/>
    <mergeCell ref="A44:A45"/>
    <mergeCell ref="A46:A47"/>
    <mergeCell ref="A53:A54"/>
    <mergeCell ref="A68:A69"/>
    <mergeCell ref="A70:A71"/>
    <mergeCell ref="A80:A81"/>
    <mergeCell ref="A23:A24"/>
    <mergeCell ref="J23:J24"/>
    <mergeCell ref="A35:A36"/>
    <mergeCell ref="J30:J33"/>
    <mergeCell ref="A130:A131"/>
    <mergeCell ref="J9:J10"/>
    <mergeCell ref="J18:J19"/>
    <mergeCell ref="A118:A119"/>
    <mergeCell ref="A120:A121"/>
    <mergeCell ref="A27:A28"/>
    <mergeCell ref="A32:A34"/>
    <mergeCell ref="J103:J104"/>
    <mergeCell ref="J97:J98"/>
    <mergeCell ref="J101:J102"/>
    <mergeCell ref="J105:J106"/>
    <mergeCell ref="J92:J93"/>
    <mergeCell ref="J115:J116"/>
    <mergeCell ref="A82:A83"/>
    <mergeCell ref="A92:A95"/>
    <mergeCell ref="J87:J88"/>
    <mergeCell ref="A97:A98"/>
    <mergeCell ref="A101:A102"/>
    <mergeCell ref="A103:A104"/>
    <mergeCell ref="A85:A86"/>
    <mergeCell ref="J118:J119"/>
    <mergeCell ref="J80:J85"/>
    <mergeCell ref="A106:A107"/>
    <mergeCell ref="J120:J121"/>
    <mergeCell ref="J123:J124"/>
    <mergeCell ref="J126:J128"/>
    <mergeCell ref="A126:A127"/>
    <mergeCell ref="A123:A124"/>
    <mergeCell ref="J12:J13"/>
    <mergeCell ref="J21:J22"/>
    <mergeCell ref="J59:J60"/>
    <mergeCell ref="J61:J64"/>
    <mergeCell ref="J26:J27"/>
    <mergeCell ref="J37:J38"/>
    <mergeCell ref="J44:J47"/>
    <mergeCell ref="J51:J54"/>
    <mergeCell ref="J57:J58"/>
    <mergeCell ref="A137:A140"/>
    <mergeCell ref="A141:A144"/>
    <mergeCell ref="J141:J143"/>
    <mergeCell ref="J132:J135"/>
    <mergeCell ref="J137:J140"/>
    <mergeCell ref="A132:A135"/>
  </mergeCells>
  <pageMargins left="0.57999999999999996" right="0.15748031496062992" top="0.43" bottom="0.19685039370078741" header="0.2" footer="0.23622047244094491"/>
  <pageSetup paperSize="9" scale="72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 (2)</vt:lpstr>
      <vt:lpstr>'Table1 (2)'!Заголовки_для_печати</vt:lpstr>
      <vt:lpstr>'Table1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2017-05-15T11:57:05Z</dcterms:modified>
</cp:coreProperties>
</file>